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295" windowHeight="7545" tabRatio="947"/>
  </bookViews>
  <sheets>
    <sheet name="GEL.TABLOSU " sheetId="3" r:id="rId1"/>
    <sheet name="GEL.TABL.GEÇM.-CARİ DÖNEM" sheetId="4" state="hidden" r:id="rId2"/>
    <sheet name="BİLANÇO 1415 2.DÖN 1 ve 2 ay" sheetId="2" state="hidden" r:id="rId3"/>
    <sheet name="BİLANÇO " sheetId="9" r:id="rId4"/>
  </sheets>
  <definedNames>
    <definedName name="_xlnm.Print_Area" localSheetId="0">'GEL.TABLOSU '!$A$1:$F$58</definedName>
  </definedNames>
  <calcPr calcId="145621"/>
</workbook>
</file>

<file path=xl/calcChain.xml><?xml version="1.0" encoding="utf-8"?>
<calcChain xmlns="http://schemas.openxmlformats.org/spreadsheetml/2006/main">
  <c r="E44" i="9" l="1"/>
  <c r="C21" i="9"/>
  <c r="C41" i="9"/>
  <c r="C33" i="9"/>
  <c r="E5" i="3"/>
  <c r="C5" i="3"/>
  <c r="C27" i="9" l="1"/>
  <c r="E7" i="9" l="1"/>
  <c r="E68" i="9"/>
  <c r="E67" i="9"/>
  <c r="E65" i="9"/>
  <c r="E58" i="9"/>
  <c r="E49" i="9"/>
  <c r="E41" i="9"/>
  <c r="E36" i="9"/>
  <c r="E33" i="9"/>
  <c r="E27" i="9"/>
  <c r="E21" i="9"/>
  <c r="E14" i="9"/>
  <c r="E11" i="9"/>
  <c r="H68" i="9"/>
  <c r="H67" i="9"/>
  <c r="H58" i="9"/>
  <c r="H56" i="9"/>
  <c r="H54" i="9"/>
  <c r="H49" i="9"/>
  <c r="H44" i="9"/>
  <c r="H41" i="9"/>
  <c r="H36" i="9"/>
  <c r="H33" i="9"/>
  <c r="H30" i="9"/>
  <c r="H23" i="9"/>
  <c r="H20" i="9"/>
  <c r="H16" i="9"/>
  <c r="H11" i="9"/>
  <c r="H7" i="9"/>
  <c r="C68" i="9"/>
  <c r="C67" i="9"/>
  <c r="C65" i="9"/>
  <c r="C58" i="9"/>
  <c r="C49" i="9"/>
  <c r="C44" i="9"/>
  <c r="C36" i="9"/>
  <c r="C14" i="9"/>
  <c r="C11" i="9"/>
  <c r="C7" i="9"/>
  <c r="O8" i="2" l="1"/>
  <c r="O11" i="2"/>
  <c r="O12" i="2"/>
  <c r="O16" i="2"/>
  <c r="O19" i="2"/>
  <c r="O20" i="2"/>
  <c r="O22" i="2"/>
  <c r="O23" i="2"/>
  <c r="O26" i="2"/>
  <c r="O27" i="2"/>
  <c r="O28" i="2"/>
  <c r="O29" i="2"/>
  <c r="O30" i="2"/>
  <c r="O33" i="2"/>
  <c r="O34" i="2"/>
  <c r="O35" i="2"/>
  <c r="O36" i="2"/>
  <c r="O40" i="2"/>
  <c r="O41" i="2"/>
  <c r="O42" i="2"/>
  <c r="O43" i="2"/>
  <c r="O45" i="2"/>
  <c r="O46" i="2"/>
  <c r="O47" i="2"/>
  <c r="O48" i="2"/>
  <c r="O52" i="2"/>
  <c r="O53" i="2"/>
  <c r="O55" i="2"/>
  <c r="O57" i="2"/>
  <c r="O58" i="2"/>
  <c r="O60" i="2"/>
  <c r="O61" i="2"/>
  <c r="O62" i="2"/>
  <c r="O63" i="2"/>
  <c r="O64" i="2"/>
  <c r="O65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60" i="2"/>
  <c r="M61" i="2"/>
  <c r="M62" i="2"/>
  <c r="M63" i="2"/>
  <c r="M64" i="2"/>
  <c r="M65" i="2"/>
  <c r="M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8" i="2"/>
  <c r="H32" i="2" l="1"/>
  <c r="H8" i="2"/>
  <c r="H10" i="2"/>
  <c r="H12" i="2"/>
  <c r="H15" i="2"/>
  <c r="H16" i="2"/>
  <c r="H17" i="2"/>
  <c r="H18" i="2"/>
  <c r="H19" i="2"/>
  <c r="H20" i="2"/>
  <c r="H22" i="2"/>
  <c r="H23" i="2"/>
  <c r="H24" i="2"/>
  <c r="H25" i="2"/>
  <c r="H26" i="2"/>
  <c r="H28" i="2"/>
  <c r="H29" i="2"/>
  <c r="H30" i="2"/>
  <c r="H31" i="2"/>
  <c r="H34" i="2"/>
  <c r="H35" i="2"/>
  <c r="H37" i="2"/>
  <c r="H38" i="2"/>
  <c r="H39" i="2"/>
  <c r="H46" i="2"/>
  <c r="H49" i="2"/>
  <c r="H50" i="2"/>
  <c r="H51" i="2"/>
  <c r="H52" i="2"/>
  <c r="H53" i="2"/>
  <c r="H54" i="2"/>
  <c r="H58" i="2"/>
  <c r="H59" i="2"/>
  <c r="H60" i="2"/>
  <c r="H62" i="2"/>
  <c r="H63" i="2"/>
  <c r="H65" i="2"/>
  <c r="O9" i="2"/>
  <c r="O10" i="2"/>
  <c r="O14" i="2"/>
  <c r="O15" i="2"/>
  <c r="O17" i="2"/>
  <c r="O18" i="2"/>
  <c r="O21" i="2"/>
  <c r="O24" i="2"/>
  <c r="O25" i="2"/>
  <c r="O31" i="2"/>
  <c r="O32" i="2"/>
  <c r="O37" i="2"/>
  <c r="O38" i="2"/>
  <c r="O39" i="2"/>
  <c r="O44" i="2"/>
  <c r="O49" i="2"/>
  <c r="O50" i="2"/>
  <c r="O51" i="2"/>
  <c r="O54" i="2"/>
  <c r="M17" i="2"/>
  <c r="H11" i="2"/>
  <c r="H13" i="2"/>
  <c r="H14" i="2"/>
  <c r="H21" i="2"/>
  <c r="H27" i="2"/>
  <c r="H33" i="2"/>
  <c r="H36" i="2"/>
  <c r="H40" i="2"/>
  <c r="H41" i="2"/>
  <c r="H42" i="2"/>
  <c r="H43" i="2"/>
  <c r="H45" i="2"/>
  <c r="H47" i="2"/>
  <c r="H48" i="2"/>
  <c r="H55" i="2"/>
  <c r="H56" i="2"/>
  <c r="H57" i="2"/>
  <c r="H61" i="2"/>
  <c r="H64" i="2"/>
  <c r="O13" i="2" l="1"/>
  <c r="O56" i="2"/>
  <c r="H44" i="2"/>
  <c r="H9" i="2"/>
  <c r="I65" i="4"/>
  <c r="I62" i="4"/>
  <c r="I61" i="4"/>
  <c r="I59" i="4"/>
  <c r="H9" i="4"/>
  <c r="H11" i="4"/>
  <c r="H12" i="4"/>
  <c r="H16" i="4"/>
  <c r="H18" i="4"/>
  <c r="H23" i="4"/>
  <c r="H24" i="4"/>
  <c r="H31" i="4"/>
  <c r="H32" i="4"/>
  <c r="H33" i="4"/>
  <c r="H35" i="4"/>
  <c r="H38" i="4"/>
  <c r="H39" i="4"/>
  <c r="H41" i="4"/>
  <c r="H46" i="4"/>
  <c r="H51" i="4"/>
  <c r="H54" i="4"/>
  <c r="H55" i="4"/>
  <c r="H7" i="4"/>
  <c r="G65" i="4"/>
  <c r="G62" i="4"/>
  <c r="G61" i="4"/>
  <c r="G59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7" i="4"/>
  <c r="I57" i="4" l="1"/>
  <c r="P40" i="2"/>
  <c r="P30" i="2"/>
  <c r="P23" i="2"/>
  <c r="P16" i="2"/>
  <c r="P11" i="2"/>
  <c r="P55" i="2"/>
  <c r="P53" i="2"/>
  <c r="P43" i="2"/>
  <c r="P20" i="2"/>
  <c r="I64" i="2"/>
  <c r="I48" i="2"/>
  <c r="I43" i="2"/>
  <c r="I14" i="2"/>
  <c r="I11" i="2"/>
  <c r="I67" i="2"/>
  <c r="I57" i="2"/>
  <c r="I27" i="2"/>
  <c r="P48" i="2" l="1"/>
  <c r="P7" i="2"/>
  <c r="I7" i="2"/>
  <c r="I21" i="2"/>
  <c r="I33" i="2"/>
  <c r="P33" i="2"/>
  <c r="P36" i="2"/>
  <c r="I36" i="2"/>
  <c r="I40" i="2"/>
  <c r="I66" i="2"/>
  <c r="N7" i="2" l="1"/>
  <c r="J67" i="9" l="1"/>
  <c r="J58" i="9"/>
  <c r="J56" i="9"/>
  <c r="J49" i="9"/>
  <c r="J44" i="9"/>
  <c r="J41" i="9"/>
  <c r="J36" i="9"/>
  <c r="J33" i="9"/>
  <c r="J30" i="9"/>
  <c r="J23" i="9"/>
  <c r="J20" i="9"/>
  <c r="J16" i="9"/>
  <c r="J11" i="9"/>
  <c r="J7" i="9"/>
  <c r="J54" i="9" l="1"/>
  <c r="J68" i="9"/>
  <c r="H52" i="4" l="1"/>
  <c r="H49" i="4"/>
  <c r="H48" i="4"/>
  <c r="H45" i="4"/>
  <c r="H44" i="4"/>
  <c r="H43" i="4"/>
  <c r="H42" i="4"/>
  <c r="H37" i="4"/>
  <c r="H36" i="4"/>
  <c r="H34" i="4"/>
  <c r="H30" i="4"/>
  <c r="H29" i="4"/>
  <c r="H28" i="4"/>
  <c r="H26" i="4"/>
  <c r="H25" i="4"/>
  <c r="H21" i="4"/>
  <c r="H20" i="4"/>
  <c r="H19" i="4"/>
  <c r="H15" i="4"/>
  <c r="H14" i="4"/>
  <c r="H10" i="4"/>
  <c r="H8" i="4" l="1"/>
  <c r="I6" i="4" s="1"/>
  <c r="H17" i="4"/>
  <c r="I15" i="4" s="1"/>
  <c r="H22" i="4"/>
  <c r="I21" i="4" s="1"/>
  <c r="H53" i="4"/>
  <c r="I52" i="4" s="1"/>
  <c r="H13" i="4"/>
  <c r="I10" i="4" s="1"/>
  <c r="H40" i="4"/>
  <c r="I37" i="4" s="1"/>
  <c r="H50" i="4"/>
  <c r="I49" i="4" s="1"/>
  <c r="H27" i="4"/>
  <c r="I26" i="4" s="1"/>
  <c r="H47" i="4"/>
  <c r="I45" i="4" s="1"/>
  <c r="E57" i="4"/>
  <c r="D55" i="4"/>
  <c r="E52" i="4"/>
  <c r="E49" i="4"/>
  <c r="D46" i="4"/>
  <c r="E45" i="4"/>
  <c r="E37" i="4"/>
  <c r="E26" i="4"/>
  <c r="D24" i="4"/>
  <c r="D23" i="4"/>
  <c r="E21" i="4"/>
  <c r="D18" i="4"/>
  <c r="E15" i="4" s="1"/>
  <c r="D17" i="4"/>
  <c r="E10" i="4"/>
  <c r="E6" i="4"/>
  <c r="E14" i="4" s="1"/>
  <c r="E20" i="4" s="1"/>
  <c r="E25" i="4" s="1"/>
  <c r="E48" i="4" s="1"/>
  <c r="E56" i="4" s="1"/>
  <c r="E58" i="4" s="1"/>
  <c r="I14" i="4" l="1"/>
  <c r="I20" i="4" s="1"/>
  <c r="I25" i="4" s="1"/>
  <c r="I48" i="4" s="1"/>
  <c r="I56" i="4" s="1"/>
  <c r="I58" i="4" s="1"/>
  <c r="L57" i="2" l="1"/>
  <c r="L55" i="2"/>
  <c r="L53" i="2"/>
  <c r="L48" i="2"/>
  <c r="L43" i="2"/>
  <c r="L40" i="2"/>
  <c r="L36" i="2"/>
  <c r="L33" i="2"/>
  <c r="L30" i="2"/>
  <c r="L23" i="2"/>
  <c r="L20" i="2"/>
  <c r="L16" i="2"/>
  <c r="L11" i="2"/>
  <c r="L7" i="2"/>
  <c r="N11" i="2"/>
  <c r="N16" i="2"/>
  <c r="N20" i="2"/>
  <c r="N23" i="2"/>
  <c r="N30" i="2"/>
  <c r="N33" i="2"/>
  <c r="N36" i="2"/>
  <c r="N40" i="2"/>
  <c r="N43" i="2"/>
  <c r="N48" i="2"/>
  <c r="N53" i="2"/>
  <c r="N55" i="2"/>
  <c r="C64" i="2"/>
  <c r="C57" i="2"/>
  <c r="C48" i="2"/>
  <c r="C43" i="2"/>
  <c r="C36" i="2"/>
  <c r="C33" i="2"/>
  <c r="B30" i="2"/>
  <c r="C27" i="2" s="1"/>
  <c r="C21" i="2"/>
  <c r="B20" i="2"/>
  <c r="B16" i="2"/>
  <c r="C11" i="2"/>
  <c r="C7" i="2"/>
  <c r="M59" i="2" l="1"/>
  <c r="C40" i="2"/>
  <c r="C14" i="2"/>
  <c r="G63" i="4" l="1"/>
  <c r="E57" i="3"/>
  <c r="E52" i="3"/>
  <c r="E49" i="3"/>
  <c r="E45" i="3"/>
  <c r="E37" i="3"/>
  <c r="E26" i="3"/>
  <c r="E21" i="3"/>
  <c r="E15" i="3"/>
  <c r="E10" i="3"/>
  <c r="E14" i="3" l="1"/>
  <c r="G66" i="4"/>
  <c r="G64" i="4"/>
  <c r="E20" i="3" l="1"/>
  <c r="E25" i="3" s="1"/>
  <c r="E48" i="3" s="1"/>
  <c r="I63" i="4"/>
  <c r="O59" i="2"/>
  <c r="G57" i="4"/>
  <c r="G52" i="4"/>
  <c r="G49" i="4"/>
  <c r="G45" i="4"/>
  <c r="G37" i="4"/>
  <c r="G26" i="4"/>
  <c r="G21" i="4"/>
  <c r="G15" i="4"/>
  <c r="G10" i="4"/>
  <c r="G6" i="4"/>
  <c r="E56" i="3" l="1"/>
  <c r="I66" i="4"/>
  <c r="I64" i="4"/>
  <c r="G14" i="4"/>
  <c r="G20" i="4" s="1"/>
  <c r="G25" i="4" s="1"/>
  <c r="G48" i="4" s="1"/>
  <c r="G56" i="4" s="1"/>
  <c r="G58" i="4" s="1"/>
  <c r="P57" i="2"/>
  <c r="P67" i="2"/>
  <c r="P69" i="2" s="1"/>
  <c r="P66" i="2"/>
  <c r="C57" i="4"/>
  <c r="C52" i="4"/>
  <c r="C49" i="4"/>
  <c r="C45" i="4"/>
  <c r="C37" i="4"/>
  <c r="C26" i="4"/>
  <c r="C21" i="4"/>
  <c r="C15" i="4"/>
  <c r="C10" i="4"/>
  <c r="C6" i="4"/>
  <c r="C14" i="4" l="1"/>
  <c r="C20" i="4" s="1"/>
  <c r="C25" i="4" s="1"/>
  <c r="C48" i="4" s="1"/>
  <c r="C56" i="4" s="1"/>
  <c r="C58" i="4" s="1"/>
  <c r="E58" i="3"/>
  <c r="L67" i="2" l="1"/>
  <c r="L66" i="2"/>
  <c r="C66" i="2"/>
  <c r="C67" i="2"/>
  <c r="C57" i="3"/>
  <c r="C52" i="3"/>
  <c r="C49" i="3"/>
  <c r="C45" i="3"/>
  <c r="C37" i="3"/>
  <c r="C26" i="3"/>
  <c r="C21" i="3"/>
  <c r="C15" i="3"/>
  <c r="C10" i="3"/>
  <c r="C14" i="3" l="1"/>
  <c r="C20" i="3" s="1"/>
  <c r="C25" i="3" s="1"/>
  <c r="C48" i="3" s="1"/>
  <c r="C56" i="3" s="1"/>
  <c r="C58" i="3" s="1"/>
  <c r="F20" i="3"/>
  <c r="F25" i="3"/>
  <c r="F48" i="3" l="1"/>
  <c r="F58" i="3" l="1"/>
  <c r="E66" i="2"/>
  <c r="E64" i="2"/>
  <c r="E57" i="2"/>
  <c r="E48" i="2"/>
  <c r="E43" i="2"/>
  <c r="E36" i="2"/>
  <c r="E33" i="2"/>
  <c r="E27" i="2"/>
  <c r="E21" i="2"/>
  <c r="E14" i="2"/>
  <c r="E40" i="2"/>
  <c r="E11" i="2"/>
  <c r="E7" i="2"/>
  <c r="E67" i="2" l="1"/>
  <c r="N67" i="2"/>
  <c r="N57" i="2"/>
  <c r="N66" i="2"/>
  <c r="N69" i="2" l="1"/>
</calcChain>
</file>

<file path=xl/sharedStrings.xml><?xml version="1.0" encoding="utf-8"?>
<sst xmlns="http://schemas.openxmlformats.org/spreadsheetml/2006/main" count="379" uniqueCount="194">
  <si>
    <t>ÖZEL UĞUR DERSANESİ</t>
  </si>
  <si>
    <t>ANONİM ŞİRKETİ</t>
  </si>
  <si>
    <t>AYRINTILI GELİR TABLOSU ( TL )</t>
  </si>
  <si>
    <t>HESAP ADI</t>
  </si>
  <si>
    <t>ÖNCEKİ DÖNEM</t>
  </si>
  <si>
    <t>A- BRÜT SATIŞLAR</t>
  </si>
  <si>
    <t xml:space="preserve">    1- Yurt İçi Satışlar</t>
  </si>
  <si>
    <t xml:space="preserve">    2- Yurt Dışı Satışlar</t>
  </si>
  <si>
    <t xml:space="preserve">    3- Diğer Gelirler</t>
  </si>
  <si>
    <t>B- SATIŞ İNDİRİMLERİ (-)</t>
  </si>
  <si>
    <t xml:space="preserve">    1- Satışlardan İadeler (-)</t>
  </si>
  <si>
    <t xml:space="preserve">    2- Satış İskontoları (-)</t>
  </si>
  <si>
    <t xml:space="preserve">    3- Diğer İndirimler (-)</t>
  </si>
  <si>
    <t>C- NET SATIŞLAR</t>
  </si>
  <si>
    <t>D- SATIŞLARIN MALİYETİ (-)</t>
  </si>
  <si>
    <t xml:space="preserve"> </t>
  </si>
  <si>
    <t xml:space="preserve">    1- Satılan Mamuller Maliyeti (-)</t>
  </si>
  <si>
    <t xml:space="preserve">    2- Satılan Ticari Mallar Maliyeti (-)</t>
  </si>
  <si>
    <t xml:space="preserve">    3- Satılan Hizmet Maliyeti (-)</t>
  </si>
  <si>
    <t xml:space="preserve">    4- Diğer Satışların Maliyeti (-)</t>
  </si>
  <si>
    <t>BRÜT SATIŞ KARI VEYA ZARARI</t>
  </si>
  <si>
    <t>E- FAALİYET GİDERLERİ (-)</t>
  </si>
  <si>
    <t xml:space="preserve">    1- Araştırma ve Geliştirme Giderleri (-)</t>
  </si>
  <si>
    <t xml:space="preserve">    2- Pazarlama, Satış ve Dağıtım Giderleri (-)</t>
  </si>
  <si>
    <t xml:space="preserve">    3- Genel Yönetim Giderleri (-)</t>
  </si>
  <si>
    <t>FAALİYET KARI VEYA ZARARI</t>
  </si>
  <si>
    <t>F- DİĞER FAAL.OLAĞAN GEL.VE KAR.</t>
  </si>
  <si>
    <t xml:space="preserve">    1- İştiraklerden Temettü Gelirleri</t>
  </si>
  <si>
    <t xml:space="preserve">    2- Bağlı Ortaklıklardan Temettü Gelirleri</t>
  </si>
  <si>
    <t xml:space="preserve">    3- Faiz Gelirleri</t>
  </si>
  <si>
    <t xml:space="preserve">    4- Komisyon Gelirleri</t>
  </si>
  <si>
    <t xml:space="preserve">    5- Konusu Kalmayan Karşılıklar</t>
  </si>
  <si>
    <t xml:space="preserve">    6- Menkul Kıymet Satış Karları</t>
  </si>
  <si>
    <t xml:space="preserve">    7- Kambiyo Karları</t>
  </si>
  <si>
    <t xml:space="preserve">    8- Reeskont Faiz Gelirleri</t>
  </si>
  <si>
    <t xml:space="preserve">    9- Diğer Olağan Gelir ve Karlar</t>
  </si>
  <si>
    <t xml:space="preserve">  10- Enflasyon Düzeltme Karları</t>
  </si>
  <si>
    <t>G- DİĞER FAAL.OLAĞAN GİD.VE ZAR.(-)</t>
  </si>
  <si>
    <t xml:space="preserve">    1- Komisyon Giderleri</t>
  </si>
  <si>
    <t xml:space="preserve">    2- Karşılık Giderleri</t>
  </si>
  <si>
    <t xml:space="preserve">    3- Menkul Kıymet Satış Zararları (-)</t>
  </si>
  <si>
    <t xml:space="preserve">    4- Kambiyo Zararları (-)</t>
  </si>
  <si>
    <t xml:space="preserve">    5- Reeskont Faiz Giderleri (-)</t>
  </si>
  <si>
    <t xml:space="preserve">    6- Diğer Olağan Gider ve Zararlar</t>
  </si>
  <si>
    <t xml:space="preserve">    7- Enflasyon Düzeltme Zararları</t>
  </si>
  <si>
    <t>H- FİNANSMAN GİDERLERİ (-)</t>
  </si>
  <si>
    <t xml:space="preserve">    1- Kısa Vadeli Borçlanma Giderleri (-)</t>
  </si>
  <si>
    <t xml:space="preserve">    2- Uzun Vadeli Borçlanma Giderleri (-)</t>
  </si>
  <si>
    <t>OLAĞAN KAR VEYA ZARAR</t>
  </si>
  <si>
    <t>I- OLAĞANDIŞI GELİR VE KARLAR</t>
  </si>
  <si>
    <t xml:space="preserve">    1- Önceki Dönem Gelir ve Karları</t>
  </si>
  <si>
    <t xml:space="preserve">    2- Diğer Olağandışı Gelir ve Karlar</t>
  </si>
  <si>
    <t>J- OLAĞANDIŞI GİDER VE ZARARLAR (-)</t>
  </si>
  <si>
    <t xml:space="preserve">    1- Çalışmayan Kısım Gider ve Zararları (-)</t>
  </si>
  <si>
    <t xml:space="preserve">    2- Önceki Dönem Gider ve Zararları (-)</t>
  </si>
  <si>
    <t xml:space="preserve">    3- Diğer Olağandışı Gider ve Zararlar (-)</t>
  </si>
  <si>
    <t>DÖNEM KARI VEYA ZARARI</t>
  </si>
  <si>
    <t>K- DÖN.KAR.VER.VE DİĞ.YAS.YÜK.KARŞ.(-)</t>
  </si>
  <si>
    <t>DÖNEM NET KARI VEYA ZARARI</t>
  </si>
  <si>
    <t>KKEG</t>
  </si>
  <si>
    <t>GEÇ.VERG.MATRAHI</t>
  </si>
  <si>
    <t>GEÇ.VERGİ</t>
  </si>
  <si>
    <t>ÖDENEN GEÇİCİ VERGİ</t>
  </si>
  <si>
    <t>ÖDENECEK VERGİ</t>
  </si>
  <si>
    <t>ÖZEL UĞUR DERSHANESİ</t>
  </si>
  <si>
    <t>I-DÖNEN VARLIKLAR</t>
  </si>
  <si>
    <t>I-KISA VADELİ YAB.KAYNAKLAR</t>
  </si>
  <si>
    <t>A-HAZIR DEĞERLER</t>
  </si>
  <si>
    <t>A-MALİ BORÇLAR</t>
  </si>
  <si>
    <t xml:space="preserve">     1-Kasa</t>
  </si>
  <si>
    <t xml:space="preserve">    1-Banka Kredileri</t>
  </si>
  <si>
    <t xml:space="preserve">     3-Banka</t>
  </si>
  <si>
    <t xml:space="preserve">    2-Fin.Kiralama İşl.Borçlar</t>
  </si>
  <si>
    <t xml:space="preserve">     5-Diğer Hazır Değerler</t>
  </si>
  <si>
    <t xml:space="preserve">    3-Fin.Kiralama İşl.Borçlar(-)</t>
  </si>
  <si>
    <t>B-MENKUL KIYMETLER</t>
  </si>
  <si>
    <t>B- TİCARİ BORÇLAR</t>
  </si>
  <si>
    <t xml:space="preserve">      4-Diğer Menkul Kıymetler</t>
  </si>
  <si>
    <t xml:space="preserve">    1-Satıcılar</t>
  </si>
  <si>
    <t xml:space="preserve">    2-Borç Senetleri</t>
  </si>
  <si>
    <t>C-TİCARİ ALACAKLAR</t>
  </si>
  <si>
    <t xml:space="preserve">    4-Alınan Depozito ve Teminatlar</t>
  </si>
  <si>
    <t xml:space="preserve">     1-Alıcılar</t>
  </si>
  <si>
    <t>C- DİĞER BORÇLAR</t>
  </si>
  <si>
    <t xml:space="preserve">     2-Alacak Senetleri</t>
  </si>
  <si>
    <t xml:space="preserve">    3-Ortaklara Borçlar</t>
  </si>
  <si>
    <t xml:space="preserve">     4-Verilen Depozito ve Teminatlar</t>
  </si>
  <si>
    <t xml:space="preserve">    4-Personele Borçlar</t>
  </si>
  <si>
    <t xml:space="preserve">     5-Diğer Ticari Alacaklar</t>
  </si>
  <si>
    <t xml:space="preserve">    5-Diğer Borçlar</t>
  </si>
  <si>
    <t xml:space="preserve">     6-Şüpheli Tic.Alacaklar</t>
  </si>
  <si>
    <t>D-ALINAN AVANSLAR</t>
  </si>
  <si>
    <t xml:space="preserve">     7-Şüpheli Tic.Alacaklar Karşılığı(-)</t>
  </si>
  <si>
    <r>
      <t xml:space="preserve">     </t>
    </r>
    <r>
      <rPr>
        <sz val="10"/>
        <rFont val="Arial"/>
        <family val="2"/>
        <charset val="162"/>
      </rPr>
      <t>1-Alınan Avanslar</t>
    </r>
  </si>
  <si>
    <t>D-DİĞER ALACAKLAR</t>
  </si>
  <si>
    <r>
      <t xml:space="preserve">     2</t>
    </r>
    <r>
      <rPr>
        <sz val="10"/>
        <rFont val="Arial"/>
        <family val="2"/>
        <charset val="162"/>
      </rPr>
      <t>-Alınan Diğer Avanslar</t>
    </r>
  </si>
  <si>
    <t xml:space="preserve">     1-Ortaklardan Alacaklar</t>
  </si>
  <si>
    <t>E-ÖDENECEK VERGİ VE DİĞER YÜKÜMLÜLÜKLER</t>
  </si>
  <si>
    <t xml:space="preserve">     2-İştiraklerden Alacaklar</t>
  </si>
  <si>
    <t xml:space="preserve">    1- Ödenecek Vergi ve Fonlar</t>
  </si>
  <si>
    <t xml:space="preserve">     3-Bağlı Ortaklıklardan Alacaklar</t>
  </si>
  <si>
    <t xml:space="preserve">    2- Ödenecek Sosyal Güv.Kes.</t>
  </si>
  <si>
    <t xml:space="preserve">     4-Personelden Alacaklar</t>
  </si>
  <si>
    <t xml:space="preserve">     5-Diğer Çeşitli Alacaklar</t>
  </si>
  <si>
    <t>F- BORÇ VE GİDER KARŞILIKLARI</t>
  </si>
  <si>
    <t>E-STOKLAR</t>
  </si>
  <si>
    <t xml:space="preserve">    1- Dön.Karı Ver.ve Diğ.Yas.Yüküm.Karş.</t>
  </si>
  <si>
    <t xml:space="preserve">     1-İlk Madde ve Malzeme</t>
  </si>
  <si>
    <t xml:space="preserve">    2- Dön.Karının Peşin Öden.Ver.ve Diğ.Yük</t>
  </si>
  <si>
    <t xml:space="preserve">     4-Ticari Mallar</t>
  </si>
  <si>
    <t>G-GELECEK AY.AİT.GEL.VE GİD.TAH.</t>
  </si>
  <si>
    <t xml:space="preserve">     5-Diğer Stoklar</t>
  </si>
  <si>
    <t xml:space="preserve">    1-Gelecek Aylara Ait Gelirler</t>
  </si>
  <si>
    <t xml:space="preserve">     7-Verilen Sipariş Avansları</t>
  </si>
  <si>
    <t xml:space="preserve">    2-Gider Tahakkukları</t>
  </si>
  <si>
    <t>G-GEL.YIL.AİT GİDERLER VE GEL TAH.</t>
  </si>
  <si>
    <t>KISA VADELİ YAB.KAYN.TOPLAMI</t>
  </si>
  <si>
    <t xml:space="preserve">     1-Gelecek  Aylara Ait Giderler</t>
  </si>
  <si>
    <t xml:space="preserve">     2-Gelir Tahakkukları</t>
  </si>
  <si>
    <t>II-UZUN VADELİ YAB.KAYNAKLAR</t>
  </si>
  <si>
    <t xml:space="preserve">H- DİĞER DÖNEN VARLIKLAR </t>
  </si>
  <si>
    <t xml:space="preserve">    1- Devreden KDV</t>
  </si>
  <si>
    <t xml:space="preserve">    4- Peşin Ödenen Vergİ ve Fonlar</t>
  </si>
  <si>
    <t xml:space="preserve">    5- İş Avansları</t>
  </si>
  <si>
    <t>DÖNEN VARLIKLAR TOPLAMI</t>
  </si>
  <si>
    <t>UZUN  VADELİ YAB.KAYN.TOPLAMI</t>
  </si>
  <si>
    <t>II- DURAN VARLIKLAR</t>
  </si>
  <si>
    <t>III- ÖZKAYNAKLAR</t>
  </si>
  <si>
    <t>C-MALİ DURAN VARLIKLAR</t>
  </si>
  <si>
    <t>A- ÖDENMİŞ SERMAYE</t>
  </si>
  <si>
    <r>
      <t xml:space="preserve">    </t>
    </r>
    <r>
      <rPr>
        <sz val="10"/>
        <rFont val="Arial"/>
        <family val="2"/>
        <charset val="162"/>
      </rPr>
      <t>3-İştirakler</t>
    </r>
  </si>
  <si>
    <t xml:space="preserve">    1- Sermaye </t>
  </si>
  <si>
    <r>
      <t xml:space="preserve">    </t>
    </r>
    <r>
      <rPr>
        <sz val="10"/>
        <rFont val="Arial"/>
        <family val="2"/>
        <charset val="162"/>
      </rPr>
      <t>4-İştirakler Sermaye Taahhütleri (-)</t>
    </r>
  </si>
  <si>
    <t xml:space="preserve">    2- Ödenmemiş Sermaye (-)</t>
  </si>
  <si>
    <r>
      <t xml:space="preserve">    </t>
    </r>
    <r>
      <rPr>
        <sz val="10"/>
        <rFont val="Arial"/>
        <family val="2"/>
      </rPr>
      <t>6-Bağlı Ortaklıklar</t>
    </r>
  </si>
  <si>
    <t xml:space="preserve">    3-Sermaye Düzelt.Olumlu Farkları</t>
  </si>
  <si>
    <r>
      <t xml:space="preserve">    7</t>
    </r>
    <r>
      <rPr>
        <sz val="10"/>
        <rFont val="Arial"/>
        <family val="2"/>
      </rPr>
      <t>-Bağlı Ortaklıklar Sermaye Taahh.(-)</t>
    </r>
  </si>
  <si>
    <t>D- MADDİ DURAN VARLIKLAR</t>
  </si>
  <si>
    <t>C- KAR YEDEKLERİ</t>
  </si>
  <si>
    <t xml:space="preserve">   1-Arsalar</t>
  </si>
  <si>
    <t xml:space="preserve">    1- Yasal Yedekler</t>
  </si>
  <si>
    <t xml:space="preserve">   2-Binalar</t>
  </si>
  <si>
    <t xml:space="preserve">    3-Olağanüstü yedekler</t>
  </si>
  <si>
    <t xml:space="preserve">   3-Tesis makina ve Cihazlar</t>
  </si>
  <si>
    <t xml:space="preserve">    9-Özel Fonlar</t>
  </si>
  <si>
    <t xml:space="preserve">   4-Taşıtlar</t>
  </si>
  <si>
    <t xml:space="preserve">   5-Demirbaşlar</t>
  </si>
  <si>
    <t>D- GEÇMİŞ YILLAR KARLARI</t>
  </si>
  <si>
    <t xml:space="preserve">   8-Birikmiş Amortisman(-)</t>
  </si>
  <si>
    <t xml:space="preserve">     Geçmiş Yıl Karları</t>
  </si>
  <si>
    <t xml:space="preserve">   9-Yapılmakta Olan yatırımlar</t>
  </si>
  <si>
    <t>E- GEÇMİŞ YILLAR ZARARLARI (-)</t>
  </si>
  <si>
    <t xml:space="preserve">  10-Verilen Avanslar</t>
  </si>
  <si>
    <t xml:space="preserve">     Geçmiş Yıl Zararları</t>
  </si>
  <si>
    <t>E-MADDİ OLMAYAN DURAN VARL.</t>
  </si>
  <si>
    <t>F- DÖNEM NET KARI (ZARARI)</t>
  </si>
  <si>
    <t xml:space="preserve">   1-Haklar</t>
  </si>
  <si>
    <t xml:space="preserve">     Dönem Net Zararı</t>
  </si>
  <si>
    <t xml:space="preserve">   4-Özel Maliyetler</t>
  </si>
  <si>
    <t xml:space="preserve">     Dönem Net Karı</t>
  </si>
  <si>
    <t xml:space="preserve">   5-Fin.Kiralama Konusu Kıymetler</t>
  </si>
  <si>
    <t xml:space="preserve">   6-Maddi Olmayan Diğ.Dur.Varlıklar</t>
  </si>
  <si>
    <t xml:space="preserve">   7-Birikmiş Amortismanlar(-)</t>
  </si>
  <si>
    <t xml:space="preserve">     1-Gelecek  Yıllara Ait Giderler</t>
  </si>
  <si>
    <t>DURAN VARLIKLAR TOPLAMI</t>
  </si>
  <si>
    <t>ÖZKAYNAKLAR TOPLAMI</t>
  </si>
  <si>
    <t>AKTİF (VARLIKLAR) TOPLAMI</t>
  </si>
  <si>
    <t>PASİF (KAYNAKLAR) TOPLAMI</t>
  </si>
  <si>
    <t>GEÇMİŞ YIL ZARARI</t>
  </si>
  <si>
    <t xml:space="preserve">   2-Kuruluş ve Örgütlenme Gideri</t>
  </si>
  <si>
    <t xml:space="preserve">    9-Diğer Ticari Borçlar</t>
  </si>
  <si>
    <t>01/08/2014-31/01/2015 DÖNEMİ</t>
  </si>
  <si>
    <t>GAYRİMENKUL İSTİSNA</t>
  </si>
  <si>
    <t xml:space="preserve">     2-Mamüller</t>
  </si>
  <si>
    <t xml:space="preserve">31/01/2015 TARİHLİ BİLANÇO </t>
  </si>
  <si>
    <t>2013/2014-(31/07/2014)</t>
  </si>
  <si>
    <t>2014/2015-(31/01/2015)</t>
  </si>
  <si>
    <t>2014/2015-(30/04/2015)</t>
  </si>
  <si>
    <t xml:space="preserve">    9-Hisse Senedi İhraç Primleri</t>
  </si>
  <si>
    <t>C- SERMAYE YEDEKLERİ</t>
  </si>
  <si>
    <t xml:space="preserve">    3- Diğer Gelirler 5510 SGK</t>
  </si>
  <si>
    <t xml:space="preserve">    4- Bağış ve Yardımlar</t>
  </si>
  <si>
    <t xml:space="preserve">    6- Personel Avansları</t>
  </si>
  <si>
    <r>
      <t xml:space="preserve">     </t>
    </r>
    <r>
      <rPr>
        <sz val="10"/>
        <rFont val="Calibri"/>
        <family val="2"/>
        <charset val="162"/>
        <scheme val="minor"/>
      </rPr>
      <t>1-Alınan Avanslar</t>
    </r>
  </si>
  <si>
    <r>
      <t xml:space="preserve">     2</t>
    </r>
    <r>
      <rPr>
        <sz val="10"/>
        <rFont val="Calibri"/>
        <family val="2"/>
        <charset val="162"/>
        <scheme val="minor"/>
      </rPr>
      <t>-Alınan Diğer Avanslar</t>
    </r>
  </si>
  <si>
    <r>
      <t xml:space="preserve">    </t>
    </r>
    <r>
      <rPr>
        <sz val="10"/>
        <rFont val="Calibri"/>
        <family val="2"/>
        <charset val="162"/>
        <scheme val="minor"/>
      </rPr>
      <t>3-İştirakler</t>
    </r>
  </si>
  <si>
    <r>
      <t xml:space="preserve">    </t>
    </r>
    <r>
      <rPr>
        <sz val="10"/>
        <rFont val="Calibri"/>
        <family val="2"/>
        <charset val="162"/>
        <scheme val="minor"/>
      </rPr>
      <t>4-İştirakler Sermaye Taahhütleri (-)</t>
    </r>
  </si>
  <si>
    <r>
      <t xml:space="preserve">    </t>
    </r>
    <r>
      <rPr>
        <sz val="10"/>
        <rFont val="Calibri"/>
        <family val="2"/>
        <charset val="162"/>
        <scheme val="minor"/>
      </rPr>
      <t>6-Bağlı Ortaklıklar</t>
    </r>
  </si>
  <si>
    <r>
      <t xml:space="preserve">    7</t>
    </r>
    <r>
      <rPr>
        <sz val="10"/>
        <rFont val="Calibri"/>
        <family val="2"/>
        <charset val="162"/>
        <scheme val="minor"/>
      </rPr>
      <t>-Bağlı Ortaklıklar Sermaye Taahh.(-)</t>
    </r>
  </si>
  <si>
    <t>2019 YILI</t>
  </si>
  <si>
    <t>2019-2020 YILI KARŞILAŞTIRMA GELİR TABLOSU</t>
  </si>
  <si>
    <t>2020 YILI</t>
  </si>
  <si>
    <t>2019-2020  YILI KARŞILAŞTIRMA BİLANÇOSU</t>
  </si>
  <si>
    <t>SEMRA VE ENVER YÜCEL VAKFI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</si>
</sst>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T_L_-;\-* #,##0.00\ _T_L_-;_-* &quot;-&quot;??\ _T_L_-;_-@_-"/>
  </numFmts>
  <fonts count="28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Arial Tur"/>
      <family val="2"/>
      <charset val="162"/>
    </font>
    <font>
      <sz val="10"/>
      <name val="Arial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rgb="FFFF0000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indexed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3" fillId="0" borderId="0" applyFont="0" applyFill="0" applyBorder="0" applyAlignment="0" applyProtection="0"/>
    <xf numFmtId="0" fontId="11" fillId="0" borderId="0"/>
    <xf numFmtId="0" fontId="13" fillId="0" borderId="0"/>
    <xf numFmtId="43" fontId="1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14" fillId="2" borderId="2" xfId="2" applyFont="1" applyFill="1" applyBorder="1"/>
    <xf numFmtId="0" fontId="14" fillId="2" borderId="5" xfId="2" applyFont="1" applyFill="1" applyBorder="1"/>
    <xf numFmtId="3" fontId="14" fillId="2" borderId="5" xfId="1" applyNumberFormat="1" applyFont="1" applyFill="1" applyBorder="1"/>
    <xf numFmtId="4" fontId="14" fillId="2" borderId="5" xfId="1" applyNumberFormat="1" applyFont="1" applyFill="1" applyBorder="1"/>
    <xf numFmtId="0" fontId="11" fillId="0" borderId="6" xfId="2" applyBorder="1"/>
    <xf numFmtId="3" fontId="11" fillId="0" borderId="6" xfId="1" applyNumberFormat="1" applyFont="1" applyBorder="1"/>
    <xf numFmtId="4" fontId="11" fillId="0" borderId="6" xfId="1" applyNumberFormat="1" applyFont="1" applyBorder="1"/>
    <xf numFmtId="0" fontId="14" fillId="2" borderId="6" xfId="2" applyFont="1" applyFill="1" applyBorder="1"/>
    <xf numFmtId="3" fontId="14" fillId="2" borderId="6" xfId="1" applyNumberFormat="1" applyFont="1" applyFill="1" applyBorder="1"/>
    <xf numFmtId="4" fontId="14" fillId="2" borderId="6" xfId="1" applyNumberFormat="1" applyFont="1" applyFill="1" applyBorder="1"/>
    <xf numFmtId="4" fontId="14" fillId="2" borderId="6" xfId="1" applyNumberFormat="1" applyFont="1" applyFill="1" applyBorder="1" applyAlignment="1">
      <alignment horizontal="right"/>
    </xf>
    <xf numFmtId="0" fontId="11" fillId="0" borderId="6" xfId="2" applyFont="1" applyBorder="1"/>
    <xf numFmtId="4" fontId="11" fillId="0" borderId="6" xfId="1" applyNumberFormat="1" applyFont="1" applyFill="1" applyBorder="1" applyAlignment="1"/>
    <xf numFmtId="4" fontId="11" fillId="0" borderId="6" xfId="1" applyNumberFormat="1" applyFont="1" applyFill="1" applyBorder="1"/>
    <xf numFmtId="3" fontId="15" fillId="0" borderId="0" xfId="1" applyNumberFormat="1" applyFont="1"/>
    <xf numFmtId="0" fontId="14" fillId="2" borderId="7" xfId="2" applyFont="1" applyFill="1" applyBorder="1"/>
    <xf numFmtId="3" fontId="11" fillId="2" borderId="6" xfId="1" applyNumberFormat="1" applyFont="1" applyFill="1" applyBorder="1"/>
    <xf numFmtId="4" fontId="11" fillId="2" borderId="6" xfId="1" applyNumberFormat="1" applyFont="1" applyFill="1" applyBorder="1"/>
    <xf numFmtId="0" fontId="12" fillId="2" borderId="8" xfId="2" applyFont="1" applyFill="1" applyBorder="1"/>
    <xf numFmtId="3" fontId="16" fillId="2" borderId="9" xfId="1" applyNumberFormat="1" applyFont="1" applyFill="1" applyBorder="1"/>
    <xf numFmtId="3" fontId="12" fillId="2" borderId="9" xfId="1" applyNumberFormat="1" applyFont="1" applyFill="1" applyBorder="1"/>
    <xf numFmtId="4" fontId="12" fillId="2" borderId="9" xfId="1" applyNumberFormat="1" applyFont="1" applyFill="1" applyBorder="1"/>
    <xf numFmtId="4" fontId="17" fillId="0" borderId="0" xfId="0" applyNumberFormat="1" applyFont="1"/>
    <xf numFmtId="43" fontId="17" fillId="0" borderId="0" xfId="1" applyFont="1" applyAlignment="1">
      <alignment horizontal="right"/>
    </xf>
    <xf numFmtId="0" fontId="17" fillId="0" borderId="0" xfId="0" applyFont="1"/>
    <xf numFmtId="4" fontId="13" fillId="0" borderId="0" xfId="3" applyNumberFormat="1" applyFont="1"/>
    <xf numFmtId="0" fontId="19" fillId="0" borderId="0" xfId="0" applyFont="1"/>
    <xf numFmtId="0" fontId="18" fillId="2" borderId="5" xfId="2" applyFont="1" applyFill="1" applyBorder="1"/>
    <xf numFmtId="0" fontId="13" fillId="2" borderId="0" xfId="3" applyFont="1" applyFill="1"/>
    <xf numFmtId="0" fontId="18" fillId="0" borderId="5" xfId="2" applyFont="1" applyBorder="1"/>
    <xf numFmtId="4" fontId="13" fillId="0" borderId="5" xfId="4" applyNumberFormat="1" applyFont="1" applyFill="1" applyBorder="1"/>
    <xf numFmtId="0" fontId="13" fillId="0" borderId="0" xfId="3" applyFont="1"/>
    <xf numFmtId="4" fontId="13" fillId="0" borderId="5" xfId="4" applyNumberFormat="1" applyFont="1" applyBorder="1"/>
    <xf numFmtId="4" fontId="13" fillId="0" borderId="5" xfId="2" applyNumberFormat="1" applyFont="1" applyBorder="1"/>
    <xf numFmtId="0" fontId="18" fillId="0" borderId="6" xfId="2" applyFont="1" applyBorder="1"/>
    <xf numFmtId="4" fontId="13" fillId="0" borderId="6" xfId="4" applyNumberFormat="1" applyFont="1" applyBorder="1"/>
    <xf numFmtId="4" fontId="13" fillId="0" borderId="6" xfId="2" applyNumberFormat="1" applyFont="1" applyBorder="1"/>
    <xf numFmtId="0" fontId="13" fillId="0" borderId="6" xfId="2" applyFont="1" applyBorder="1"/>
    <xf numFmtId="4" fontId="13" fillId="0" borderId="0" xfId="4" applyNumberFormat="1" applyFont="1" applyBorder="1"/>
    <xf numFmtId="4" fontId="13" fillId="0" borderId="0" xfId="2" applyNumberFormat="1" applyFont="1"/>
    <xf numFmtId="4" fontId="13" fillId="0" borderId="0" xfId="2" applyNumberFormat="1" applyFont="1" applyFill="1"/>
    <xf numFmtId="4" fontId="13" fillId="0" borderId="6" xfId="4" applyNumberFormat="1" applyFont="1" applyFill="1" applyBorder="1"/>
    <xf numFmtId="0" fontId="18" fillId="2" borderId="6" xfId="2" applyFont="1" applyFill="1" applyBorder="1"/>
    <xf numFmtId="4" fontId="18" fillId="0" borderId="6" xfId="2" applyNumberFormat="1" applyFont="1" applyBorder="1"/>
    <xf numFmtId="0" fontId="15" fillId="0" borderId="6" xfId="2" applyFont="1" applyBorder="1"/>
    <xf numFmtId="4" fontId="13" fillId="2" borderId="6" xfId="4" applyNumberFormat="1" applyFont="1" applyFill="1" applyBorder="1"/>
    <xf numFmtId="4" fontId="18" fillId="2" borderId="6" xfId="4" applyNumberFormat="1" applyFont="1" applyFill="1" applyBorder="1"/>
    <xf numFmtId="4" fontId="18" fillId="2" borderId="6" xfId="2" applyNumberFormat="1" applyFont="1" applyFill="1" applyBorder="1"/>
    <xf numFmtId="0" fontId="0" fillId="0" borderId="6" xfId="2" applyFont="1" applyBorder="1"/>
    <xf numFmtId="0" fontId="18" fillId="2" borderId="2" xfId="2" applyFont="1" applyFill="1" applyBorder="1"/>
    <xf numFmtId="4" fontId="13" fillId="2" borderId="2" xfId="4" applyNumberFormat="1" applyFont="1" applyFill="1" applyBorder="1"/>
    <xf numFmtId="4" fontId="18" fillId="2" borderId="2" xfId="4" applyNumberFormat="1" applyFont="1" applyFill="1" applyBorder="1"/>
    <xf numFmtId="4" fontId="18" fillId="2" borderId="2" xfId="2" applyNumberFormat="1" applyFont="1" applyFill="1" applyBorder="1"/>
    <xf numFmtId="0" fontId="18" fillId="2" borderId="3" xfId="2" applyFont="1" applyFill="1" applyBorder="1"/>
    <xf numFmtId="4" fontId="13" fillId="2" borderId="3" xfId="4" applyNumberFormat="1" applyFont="1" applyFill="1" applyBorder="1"/>
    <xf numFmtId="0" fontId="13" fillId="0" borderId="0" xfId="3" applyFont="1" applyBorder="1"/>
    <xf numFmtId="4" fontId="13" fillId="0" borderId="0" xfId="3" applyNumberFormat="1" applyFont="1" applyBorder="1"/>
    <xf numFmtId="0" fontId="21" fillId="0" borderId="0" xfId="0" applyFont="1"/>
    <xf numFmtId="0" fontId="18" fillId="0" borderId="0" xfId="0" applyFont="1"/>
    <xf numFmtId="0" fontId="19" fillId="0" borderId="6" xfId="0" applyFont="1" applyBorder="1"/>
    <xf numFmtId="4" fontId="18" fillId="0" borderId="6" xfId="4" applyNumberFormat="1" applyFont="1" applyBorder="1"/>
    <xf numFmtId="0" fontId="18" fillId="0" borderId="0" xfId="3" applyFont="1"/>
    <xf numFmtId="4" fontId="19" fillId="0" borderId="0" xfId="0" applyNumberFormat="1" applyFont="1"/>
    <xf numFmtId="0" fontId="23" fillId="2" borderId="5" xfId="2" applyFont="1" applyFill="1" applyBorder="1"/>
    <xf numFmtId="0" fontId="23" fillId="0" borderId="5" xfId="2" applyFont="1" applyBorder="1"/>
    <xf numFmtId="4" fontId="24" fillId="0" borderId="5" xfId="4" applyNumberFormat="1" applyFont="1" applyFill="1" applyBorder="1"/>
    <xf numFmtId="4" fontId="24" fillId="0" borderId="5" xfId="4" applyNumberFormat="1" applyFont="1" applyBorder="1"/>
    <xf numFmtId="4" fontId="24" fillId="0" borderId="5" xfId="2" applyNumberFormat="1" applyFont="1" applyBorder="1"/>
    <xf numFmtId="0" fontId="23" fillId="0" borderId="6" xfId="2" applyFont="1" applyBorder="1"/>
    <xf numFmtId="4" fontId="24" fillId="0" borderId="6" xfId="4" applyNumberFormat="1" applyFont="1" applyBorder="1"/>
    <xf numFmtId="4" fontId="24" fillId="0" borderId="6" xfId="2" applyNumberFormat="1" applyFont="1" applyBorder="1"/>
    <xf numFmtId="0" fontId="24" fillId="0" borderId="6" xfId="2" applyFont="1" applyBorder="1"/>
    <xf numFmtId="4" fontId="23" fillId="0" borderId="6" xfId="4" applyNumberFormat="1" applyFont="1" applyBorder="1"/>
    <xf numFmtId="0" fontId="24" fillId="0" borderId="0" xfId="3" applyFont="1"/>
    <xf numFmtId="0" fontId="24" fillId="0" borderId="6" xfId="3" applyFont="1" applyBorder="1"/>
    <xf numFmtId="4" fontId="24" fillId="0" borderId="6" xfId="4" applyNumberFormat="1" applyFont="1" applyFill="1" applyBorder="1"/>
    <xf numFmtId="0" fontId="23" fillId="2" borderId="6" xfId="2" applyFont="1" applyFill="1" applyBorder="1"/>
    <xf numFmtId="4" fontId="23" fillId="0" borderId="6" xfId="2" applyNumberFormat="1" applyFont="1" applyBorder="1"/>
    <xf numFmtId="4" fontId="24" fillId="0" borderId="0" xfId="4" applyNumberFormat="1" applyFont="1" applyBorder="1"/>
    <xf numFmtId="4" fontId="23" fillId="2" borderId="6" xfId="4" applyNumberFormat="1" applyFont="1" applyFill="1" applyBorder="1"/>
    <xf numFmtId="4" fontId="24" fillId="2" borderId="6" xfId="4" applyNumberFormat="1" applyFont="1" applyFill="1" applyBorder="1"/>
    <xf numFmtId="4" fontId="23" fillId="2" borderId="6" xfId="2" applyNumberFormat="1" applyFont="1" applyFill="1" applyBorder="1"/>
    <xf numFmtId="0" fontId="23" fillId="2" borderId="2" xfId="2" applyFont="1" applyFill="1" applyBorder="1"/>
    <xf numFmtId="4" fontId="24" fillId="2" borderId="2" xfId="4" applyNumberFormat="1" applyFont="1" applyFill="1" applyBorder="1"/>
    <xf numFmtId="4" fontId="23" fillId="2" borderId="2" xfId="4" applyNumberFormat="1" applyFont="1" applyFill="1" applyBorder="1"/>
    <xf numFmtId="4" fontId="23" fillId="2" borderId="2" xfId="2" applyNumberFormat="1" applyFont="1" applyFill="1" applyBorder="1"/>
    <xf numFmtId="0" fontId="23" fillId="2" borderId="3" xfId="2" applyFont="1" applyFill="1" applyBorder="1"/>
    <xf numFmtId="4" fontId="24" fillId="2" borderId="3" xfId="4" applyNumberFormat="1" applyFont="1" applyFill="1" applyBorder="1"/>
    <xf numFmtId="0" fontId="24" fillId="0" borderId="0" xfId="3" applyFont="1" applyBorder="1"/>
    <xf numFmtId="4" fontId="24" fillId="0" borderId="0" xfId="3" applyNumberFormat="1" applyFont="1" applyBorder="1"/>
    <xf numFmtId="0" fontId="24" fillId="0" borderId="0" xfId="0" applyFont="1"/>
    <xf numFmtId="43" fontId="24" fillId="0" borderId="0" xfId="0" applyNumberFormat="1" applyFont="1"/>
    <xf numFmtId="4" fontId="23" fillId="2" borderId="5" xfId="1" applyNumberFormat="1" applyFont="1" applyFill="1" applyBorder="1"/>
    <xf numFmtId="4" fontId="24" fillId="0" borderId="6" xfId="1" applyNumberFormat="1" applyFont="1" applyBorder="1"/>
    <xf numFmtId="4" fontId="23" fillId="2" borderId="6" xfId="1" applyNumberFormat="1" applyFont="1" applyFill="1" applyBorder="1"/>
    <xf numFmtId="4" fontId="23" fillId="2" borderId="6" xfId="1" applyNumberFormat="1" applyFont="1" applyFill="1" applyBorder="1" applyAlignment="1">
      <alignment horizontal="right"/>
    </xf>
    <xf numFmtId="0" fontId="23" fillId="2" borderId="7" xfId="2" applyFont="1" applyFill="1" applyBorder="1"/>
    <xf numFmtId="4" fontId="24" fillId="2" borderId="6" xfId="1" applyNumberFormat="1" applyFont="1" applyFill="1" applyBorder="1"/>
    <xf numFmtId="0" fontId="25" fillId="2" borderId="8" xfId="2" applyFont="1" applyFill="1" applyBorder="1"/>
    <xf numFmtId="4" fontId="26" fillId="2" borderId="9" xfId="1" applyNumberFormat="1" applyFont="1" applyFill="1" applyBorder="1"/>
    <xf numFmtId="4" fontId="25" fillId="2" borderId="9" xfId="1" applyNumberFormat="1" applyFont="1" applyFill="1" applyBorder="1"/>
    <xf numFmtId="4" fontId="24" fillId="0" borderId="0" xfId="0" applyNumberFormat="1" applyFont="1"/>
    <xf numFmtId="4" fontId="23" fillId="0" borderId="0" xfId="1" applyNumberFormat="1" applyFont="1"/>
    <xf numFmtId="4" fontId="27" fillId="0" borderId="0" xfId="1" applyNumberFormat="1" applyFont="1"/>
    <xf numFmtId="0" fontId="23" fillId="0" borderId="0" xfId="0" applyFont="1"/>
    <xf numFmtId="4" fontId="23" fillId="0" borderId="0" xfId="0" applyNumberFormat="1" applyFont="1"/>
    <xf numFmtId="4" fontId="23" fillId="2" borderId="3" xfId="2" applyNumberFormat="1" applyFont="1" applyFill="1" applyBorder="1" applyAlignment="1">
      <alignment horizontal="center"/>
    </xf>
    <xf numFmtId="4" fontId="23" fillId="2" borderId="4" xfId="2" applyNumberFormat="1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14" fillId="2" borderId="3" xfId="2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4" fontId="18" fillId="2" borderId="2" xfId="2" applyNumberFormat="1" applyFont="1" applyFill="1" applyBorder="1" applyAlignment="1">
      <alignment horizontal="center"/>
    </xf>
    <xf numFmtId="0" fontId="18" fillId="2" borderId="5" xfId="2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1" xfId="2" applyFont="1" applyBorder="1" applyAlignment="1">
      <alignment horizontal="left"/>
    </xf>
    <xf numFmtId="0" fontId="18" fillId="0" borderId="1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4" fontId="23" fillId="2" borderId="2" xfId="2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</cellXfs>
  <cellStyles count="15">
    <cellStyle name="Normal" xfId="0" builtinId="0"/>
    <cellStyle name="Normal 10" xfId="12"/>
    <cellStyle name="Normal 11" xfId="13"/>
    <cellStyle name="Normal 12" xfId="14"/>
    <cellStyle name="Normal 2" xfId="3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Normal_ARGE BİLANÇO-GELTAB" xfId="2"/>
    <cellStyle name="Virgül" xfId="1" builtin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85" sqref="A85"/>
    </sheetView>
  </sheetViews>
  <sheetFormatPr defaultRowHeight="12.75" x14ac:dyDescent="0.2"/>
  <cols>
    <col min="1" max="1" width="39.42578125" style="91" customWidth="1"/>
    <col min="2" max="2" width="11.7109375" style="102" bestFit="1" customWidth="1"/>
    <col min="3" max="3" width="12" style="102" bestFit="1" customWidth="1"/>
    <col min="4" max="4" width="19.85546875" style="102" bestFit="1" customWidth="1"/>
    <col min="5" max="5" width="12" style="102" bestFit="1" customWidth="1"/>
    <col min="6" max="6" width="8.28515625" style="92" hidden="1" customWidth="1"/>
    <col min="7" max="7" width="15.5703125" style="91" bestFit="1" customWidth="1"/>
    <col min="8" max="16384" width="9.140625" style="91"/>
  </cols>
  <sheetData>
    <row r="1" spans="1:6" ht="15.75" x14ac:dyDescent="0.25">
      <c r="A1" s="109" t="s">
        <v>193</v>
      </c>
      <c r="B1" s="109"/>
      <c r="C1" s="109"/>
      <c r="D1" s="109"/>
      <c r="E1" s="109"/>
      <c r="F1" s="109"/>
    </row>
    <row r="2" spans="1:6" ht="6" customHeight="1" x14ac:dyDescent="0.25">
      <c r="A2" s="109"/>
      <c r="B2" s="109"/>
      <c r="C2" s="109"/>
      <c r="D2" s="109"/>
      <c r="E2" s="109"/>
      <c r="F2" s="109"/>
    </row>
    <row r="3" spans="1:6" ht="15.75" x14ac:dyDescent="0.25">
      <c r="A3" s="109" t="s">
        <v>190</v>
      </c>
      <c r="B3" s="109"/>
      <c r="C3" s="109"/>
      <c r="D3" s="109"/>
      <c r="E3" s="109"/>
      <c r="F3" s="109"/>
    </row>
    <row r="4" spans="1:6" x14ac:dyDescent="0.2">
      <c r="A4" s="83" t="s">
        <v>3</v>
      </c>
      <c r="B4" s="107" t="s">
        <v>189</v>
      </c>
      <c r="C4" s="108"/>
      <c r="D4" s="107" t="s">
        <v>191</v>
      </c>
      <c r="E4" s="108"/>
    </row>
    <row r="5" spans="1:6" x14ac:dyDescent="0.2">
      <c r="A5" s="64" t="s">
        <v>5</v>
      </c>
      <c r="B5" s="93"/>
      <c r="C5" s="93">
        <f>B6+B7+B8+B9</f>
        <v>0</v>
      </c>
      <c r="D5" s="93"/>
      <c r="E5" s="93">
        <f>SUM(D6:D9)</f>
        <v>414004.77</v>
      </c>
    </row>
    <row r="6" spans="1:6" x14ac:dyDescent="0.2">
      <c r="A6" s="72" t="s">
        <v>6</v>
      </c>
      <c r="B6" s="94"/>
      <c r="C6" s="94"/>
      <c r="D6" s="94"/>
      <c r="E6" s="94"/>
    </row>
    <row r="7" spans="1:6" x14ac:dyDescent="0.2">
      <c r="A7" s="72" t="s">
        <v>7</v>
      </c>
      <c r="B7" s="94"/>
      <c r="C7" s="94"/>
      <c r="D7" s="94"/>
      <c r="E7" s="94"/>
    </row>
    <row r="8" spans="1:6" x14ac:dyDescent="0.2">
      <c r="A8" s="72" t="s">
        <v>180</v>
      </c>
      <c r="B8" s="94"/>
      <c r="C8" s="94"/>
      <c r="D8" s="94"/>
      <c r="E8" s="94"/>
    </row>
    <row r="9" spans="1:6" x14ac:dyDescent="0.2">
      <c r="A9" s="72" t="s">
        <v>181</v>
      </c>
      <c r="B9" s="94"/>
      <c r="C9" s="94"/>
      <c r="D9" s="94">
        <v>414004.77</v>
      </c>
      <c r="E9" s="94"/>
    </row>
    <row r="10" spans="1:6" x14ac:dyDescent="0.2">
      <c r="A10" s="77" t="s">
        <v>9</v>
      </c>
      <c r="B10" s="94"/>
      <c r="C10" s="95">
        <f>SUM(B11:B13)</f>
        <v>0</v>
      </c>
      <c r="D10" s="94"/>
      <c r="E10" s="96">
        <f>SUM(D11:D13)</f>
        <v>0</v>
      </c>
    </row>
    <row r="11" spans="1:6" x14ac:dyDescent="0.2">
      <c r="A11" s="72" t="s">
        <v>10</v>
      </c>
      <c r="B11" s="94"/>
      <c r="C11" s="94"/>
      <c r="D11" s="94"/>
      <c r="E11" s="94"/>
    </row>
    <row r="12" spans="1:6" x14ac:dyDescent="0.2">
      <c r="A12" s="72" t="s">
        <v>11</v>
      </c>
      <c r="B12" s="94"/>
      <c r="C12" s="94"/>
      <c r="D12" s="94"/>
      <c r="E12" s="94"/>
    </row>
    <row r="13" spans="1:6" x14ac:dyDescent="0.2">
      <c r="A13" s="72" t="s">
        <v>12</v>
      </c>
      <c r="B13" s="94"/>
      <c r="C13" s="94"/>
      <c r="D13" s="94"/>
      <c r="E13" s="94"/>
    </row>
    <row r="14" spans="1:6" x14ac:dyDescent="0.2">
      <c r="A14" s="77" t="s">
        <v>13</v>
      </c>
      <c r="B14" s="94"/>
      <c r="C14" s="95">
        <f>C5-C10</f>
        <v>0</v>
      </c>
      <c r="D14" s="94"/>
      <c r="E14" s="95">
        <f>E5-E10</f>
        <v>414004.77</v>
      </c>
    </row>
    <row r="15" spans="1:6" x14ac:dyDescent="0.2">
      <c r="A15" s="77" t="s">
        <v>14</v>
      </c>
      <c r="B15" s="94" t="s">
        <v>15</v>
      </c>
      <c r="C15" s="95">
        <f>SUM(B16:B19)</f>
        <v>0</v>
      </c>
      <c r="D15" s="94"/>
      <c r="E15" s="95">
        <f>SUM(D16:D19)</f>
        <v>0</v>
      </c>
    </row>
    <row r="16" spans="1:6" x14ac:dyDescent="0.2">
      <c r="A16" s="72" t="s">
        <v>16</v>
      </c>
      <c r="B16" s="94"/>
      <c r="C16" s="94"/>
      <c r="D16" s="94"/>
      <c r="E16" s="94"/>
    </row>
    <row r="17" spans="1:6" x14ac:dyDescent="0.2">
      <c r="A17" s="72" t="s">
        <v>17</v>
      </c>
      <c r="B17" s="94"/>
      <c r="C17" s="94"/>
      <c r="D17" s="94"/>
      <c r="E17" s="94"/>
    </row>
    <row r="18" spans="1:6" x14ac:dyDescent="0.2">
      <c r="A18" s="72" t="s">
        <v>18</v>
      </c>
      <c r="B18" s="94"/>
      <c r="C18" s="94"/>
      <c r="D18" s="94"/>
      <c r="E18" s="94"/>
    </row>
    <row r="19" spans="1:6" x14ac:dyDescent="0.2">
      <c r="A19" s="72" t="s">
        <v>19</v>
      </c>
      <c r="B19" s="94"/>
      <c r="C19" s="94"/>
      <c r="D19" s="94"/>
      <c r="E19" s="94"/>
    </row>
    <row r="20" spans="1:6" x14ac:dyDescent="0.2">
      <c r="A20" s="77" t="s">
        <v>20</v>
      </c>
      <c r="B20" s="94"/>
      <c r="C20" s="95">
        <f>C14-C15</f>
        <v>0</v>
      </c>
      <c r="D20" s="94"/>
      <c r="E20" s="95">
        <f>E14-E15</f>
        <v>414004.77</v>
      </c>
      <c r="F20" s="92">
        <f>E20/E14</f>
        <v>1</v>
      </c>
    </row>
    <row r="21" spans="1:6" x14ac:dyDescent="0.2">
      <c r="A21" s="77" t="s">
        <v>21</v>
      </c>
      <c r="B21" s="94"/>
      <c r="C21" s="95">
        <f>SUM(B22:B24)</f>
        <v>0</v>
      </c>
      <c r="D21" s="94"/>
      <c r="E21" s="95">
        <f>SUM(D22:D24)</f>
        <v>869247.17</v>
      </c>
    </row>
    <row r="22" spans="1:6" x14ac:dyDescent="0.2">
      <c r="A22" s="72" t="s">
        <v>22</v>
      </c>
      <c r="B22" s="94"/>
      <c r="C22" s="94"/>
      <c r="D22" s="94"/>
      <c r="E22" s="94"/>
    </row>
    <row r="23" spans="1:6" x14ac:dyDescent="0.2">
      <c r="A23" s="72" t="s">
        <v>23</v>
      </c>
      <c r="B23" s="94"/>
      <c r="C23" s="94"/>
      <c r="D23" s="94">
        <v>0</v>
      </c>
      <c r="E23" s="94"/>
    </row>
    <row r="24" spans="1:6" x14ac:dyDescent="0.2">
      <c r="A24" s="72" t="s">
        <v>24</v>
      </c>
      <c r="B24" s="94"/>
      <c r="C24" s="94"/>
      <c r="D24" s="94">
        <v>869247.17</v>
      </c>
      <c r="E24" s="94"/>
    </row>
    <row r="25" spans="1:6" x14ac:dyDescent="0.2">
      <c r="A25" s="77" t="s">
        <v>25</v>
      </c>
      <c r="B25" s="94"/>
      <c r="C25" s="95">
        <f>C20-C21</f>
        <v>0</v>
      </c>
      <c r="D25" s="94"/>
      <c r="E25" s="95">
        <f>E20-E21</f>
        <v>-455242.4</v>
      </c>
      <c r="F25" s="92">
        <f>E25/E14</f>
        <v>-1.0996066542904808</v>
      </c>
    </row>
    <row r="26" spans="1:6" x14ac:dyDescent="0.2">
      <c r="A26" s="77" t="s">
        <v>26</v>
      </c>
      <c r="B26" s="94"/>
      <c r="C26" s="95">
        <f>SUM(B27:B35)</f>
        <v>0</v>
      </c>
      <c r="D26" s="94"/>
      <c r="E26" s="95">
        <f>SUM(D27:D36)</f>
        <v>1898.66</v>
      </c>
    </row>
    <row r="27" spans="1:6" x14ac:dyDescent="0.2">
      <c r="A27" s="72" t="s">
        <v>27</v>
      </c>
      <c r="B27" s="94"/>
      <c r="C27" s="94"/>
      <c r="D27" s="94"/>
      <c r="E27" s="94"/>
    </row>
    <row r="28" spans="1:6" x14ac:dyDescent="0.2">
      <c r="A28" s="72" t="s">
        <v>28</v>
      </c>
      <c r="B28" s="94"/>
      <c r="C28" s="94"/>
      <c r="D28" s="94"/>
      <c r="E28" s="94"/>
    </row>
    <row r="29" spans="1:6" x14ac:dyDescent="0.2">
      <c r="A29" s="72" t="s">
        <v>29</v>
      </c>
      <c r="B29" s="94"/>
      <c r="C29" s="94"/>
      <c r="D29" s="94">
        <v>1898.66</v>
      </c>
      <c r="E29" s="94"/>
    </row>
    <row r="30" spans="1:6" x14ac:dyDescent="0.2">
      <c r="A30" s="72" t="s">
        <v>30</v>
      </c>
      <c r="B30" s="94"/>
      <c r="C30" s="94"/>
      <c r="D30" s="94"/>
      <c r="E30" s="94"/>
    </row>
    <row r="31" spans="1:6" x14ac:dyDescent="0.2">
      <c r="A31" s="72" t="s">
        <v>31</v>
      </c>
      <c r="B31" s="94"/>
      <c r="C31" s="94"/>
      <c r="D31" s="94"/>
      <c r="E31" s="94"/>
    </row>
    <row r="32" spans="1:6" x14ac:dyDescent="0.2">
      <c r="A32" s="72" t="s">
        <v>32</v>
      </c>
      <c r="B32" s="94"/>
      <c r="C32" s="94"/>
      <c r="D32" s="94"/>
      <c r="E32" s="94"/>
    </row>
    <row r="33" spans="1:6" x14ac:dyDescent="0.2">
      <c r="A33" s="72" t="s">
        <v>33</v>
      </c>
      <c r="B33" s="94"/>
      <c r="C33" s="94"/>
      <c r="D33" s="94"/>
      <c r="E33" s="94"/>
    </row>
    <row r="34" spans="1:6" x14ac:dyDescent="0.2">
      <c r="A34" s="72" t="s">
        <v>34</v>
      </c>
      <c r="B34" s="94"/>
      <c r="C34" s="94"/>
      <c r="D34" s="94"/>
      <c r="E34" s="94"/>
    </row>
    <row r="35" spans="1:6" x14ac:dyDescent="0.2">
      <c r="A35" s="72" t="s">
        <v>35</v>
      </c>
      <c r="B35" s="94"/>
      <c r="C35" s="94"/>
      <c r="D35" s="94"/>
      <c r="E35" s="94"/>
    </row>
    <row r="36" spans="1:6" x14ac:dyDescent="0.2">
      <c r="A36" s="72" t="s">
        <v>36</v>
      </c>
      <c r="B36" s="94"/>
      <c r="C36" s="94"/>
      <c r="D36" s="94"/>
      <c r="E36" s="94"/>
    </row>
    <row r="37" spans="1:6" x14ac:dyDescent="0.2">
      <c r="A37" s="77" t="s">
        <v>37</v>
      </c>
      <c r="B37" s="94"/>
      <c r="C37" s="95">
        <f>SUM(B38:B43)</f>
        <v>0</v>
      </c>
      <c r="D37" s="94"/>
      <c r="E37" s="95">
        <f>SUM(D38:D44)</f>
        <v>0</v>
      </c>
    </row>
    <row r="38" spans="1:6" x14ac:dyDescent="0.2">
      <c r="A38" s="72" t="s">
        <v>38</v>
      </c>
      <c r="B38" s="94"/>
      <c r="C38" s="94"/>
      <c r="D38" s="94"/>
      <c r="E38" s="94"/>
    </row>
    <row r="39" spans="1:6" x14ac:dyDescent="0.2">
      <c r="A39" s="72" t="s">
        <v>39</v>
      </c>
      <c r="B39" s="94"/>
      <c r="C39" s="94"/>
      <c r="D39" s="94"/>
      <c r="E39" s="94"/>
    </row>
    <row r="40" spans="1:6" x14ac:dyDescent="0.2">
      <c r="A40" s="72" t="s">
        <v>40</v>
      </c>
      <c r="B40" s="94"/>
      <c r="C40" s="94"/>
      <c r="D40" s="94"/>
      <c r="E40" s="94"/>
    </row>
    <row r="41" spans="1:6" x14ac:dyDescent="0.2">
      <c r="A41" s="72" t="s">
        <v>41</v>
      </c>
      <c r="B41" s="94"/>
      <c r="C41" s="94"/>
      <c r="D41" s="94"/>
      <c r="E41" s="94"/>
    </row>
    <row r="42" spans="1:6" x14ac:dyDescent="0.2">
      <c r="A42" s="72" t="s">
        <v>42</v>
      </c>
      <c r="B42" s="94"/>
      <c r="C42" s="94"/>
      <c r="D42" s="94"/>
      <c r="E42" s="94"/>
    </row>
    <row r="43" spans="1:6" x14ac:dyDescent="0.2">
      <c r="A43" s="72" t="s">
        <v>43</v>
      </c>
      <c r="B43" s="94"/>
      <c r="C43" s="94"/>
      <c r="D43" s="94"/>
      <c r="E43" s="94"/>
    </row>
    <row r="44" spans="1:6" x14ac:dyDescent="0.2">
      <c r="A44" s="72" t="s">
        <v>44</v>
      </c>
      <c r="B44" s="94"/>
      <c r="C44" s="94"/>
      <c r="D44" s="94"/>
      <c r="E44" s="94"/>
    </row>
    <row r="45" spans="1:6" x14ac:dyDescent="0.2">
      <c r="A45" s="77" t="s">
        <v>45</v>
      </c>
      <c r="B45" s="94"/>
      <c r="C45" s="95">
        <f>SUM(B46:B47)</f>
        <v>0</v>
      </c>
      <c r="D45" s="94"/>
      <c r="E45" s="95">
        <f>SUM(D46:D47)</f>
        <v>1097.77</v>
      </c>
    </row>
    <row r="46" spans="1:6" x14ac:dyDescent="0.2">
      <c r="A46" s="72" t="s">
        <v>46</v>
      </c>
      <c r="B46" s="94"/>
      <c r="C46" s="94"/>
      <c r="D46" s="94">
        <v>1097.77</v>
      </c>
      <c r="E46" s="94"/>
    </row>
    <row r="47" spans="1:6" x14ac:dyDescent="0.2">
      <c r="A47" s="72" t="s">
        <v>47</v>
      </c>
      <c r="B47" s="94"/>
      <c r="C47" s="94"/>
      <c r="D47" s="94"/>
      <c r="E47" s="94"/>
    </row>
    <row r="48" spans="1:6" x14ac:dyDescent="0.2">
      <c r="A48" s="77" t="s">
        <v>48</v>
      </c>
      <c r="B48" s="94"/>
      <c r="C48" s="95">
        <f>C25+C26-C37-C45</f>
        <v>0</v>
      </c>
      <c r="D48" s="94"/>
      <c r="E48" s="95">
        <f>E25+E26-E37-E45</f>
        <v>-454441.51000000007</v>
      </c>
      <c r="F48" s="92">
        <f>E48/E14</f>
        <v>-1.0976721596710106</v>
      </c>
    </row>
    <row r="49" spans="1:6" x14ac:dyDescent="0.2">
      <c r="A49" s="77" t="s">
        <v>49</v>
      </c>
      <c r="B49" s="94"/>
      <c r="C49" s="95">
        <f>SUM(B50:B51)</f>
        <v>0</v>
      </c>
      <c r="D49" s="94"/>
      <c r="E49" s="95">
        <f>SUM(D50:D51)</f>
        <v>5418.28</v>
      </c>
    </row>
    <row r="50" spans="1:6" x14ac:dyDescent="0.2">
      <c r="A50" s="72" t="s">
        <v>50</v>
      </c>
      <c r="B50" s="94"/>
      <c r="C50" s="94"/>
      <c r="D50" s="94"/>
      <c r="E50" s="94"/>
    </row>
    <row r="51" spans="1:6" x14ac:dyDescent="0.2">
      <c r="A51" s="72" t="s">
        <v>51</v>
      </c>
      <c r="B51" s="94"/>
      <c r="C51" s="94"/>
      <c r="D51" s="94">
        <v>5418.28</v>
      </c>
      <c r="E51" s="94"/>
    </row>
    <row r="52" spans="1:6" x14ac:dyDescent="0.2">
      <c r="A52" s="77" t="s">
        <v>52</v>
      </c>
      <c r="B52" s="94"/>
      <c r="C52" s="95">
        <f>SUM(B53:B55)</f>
        <v>0</v>
      </c>
      <c r="D52" s="94"/>
      <c r="E52" s="95">
        <f>SUM(D53:D55)</f>
        <v>239</v>
      </c>
    </row>
    <row r="53" spans="1:6" x14ac:dyDescent="0.2">
      <c r="A53" s="72" t="s">
        <v>53</v>
      </c>
      <c r="B53" s="94"/>
      <c r="C53" s="94"/>
      <c r="D53" s="94"/>
      <c r="E53" s="94"/>
    </row>
    <row r="54" spans="1:6" x14ac:dyDescent="0.2">
      <c r="A54" s="72" t="s">
        <v>54</v>
      </c>
      <c r="B54" s="94"/>
      <c r="C54" s="94"/>
      <c r="D54" s="94"/>
      <c r="E54" s="94"/>
    </row>
    <row r="55" spans="1:6" x14ac:dyDescent="0.2">
      <c r="A55" s="72" t="s">
        <v>55</v>
      </c>
      <c r="B55" s="94"/>
      <c r="C55" s="94"/>
      <c r="D55" s="94">
        <v>239</v>
      </c>
      <c r="E55" s="94"/>
    </row>
    <row r="56" spans="1:6" x14ac:dyDescent="0.2">
      <c r="A56" s="97" t="s">
        <v>56</v>
      </c>
      <c r="B56" s="98"/>
      <c r="C56" s="95">
        <f>C48+C49-C52</f>
        <v>0</v>
      </c>
      <c r="D56" s="98"/>
      <c r="E56" s="95">
        <f>E48+E49-E52</f>
        <v>-449262.23000000004</v>
      </c>
    </row>
    <row r="57" spans="1:6" x14ac:dyDescent="0.2">
      <c r="A57" s="97" t="s">
        <v>57</v>
      </c>
      <c r="B57" s="95"/>
      <c r="C57" s="95">
        <f>B57</f>
        <v>0</v>
      </c>
      <c r="D57" s="95"/>
      <c r="E57" s="95">
        <f>D57</f>
        <v>0</v>
      </c>
    </row>
    <row r="58" spans="1:6" ht="15" x14ac:dyDescent="0.25">
      <c r="A58" s="99" t="s">
        <v>58</v>
      </c>
      <c r="B58" s="100"/>
      <c r="C58" s="101">
        <f>C56-C57</f>
        <v>0</v>
      </c>
      <c r="D58" s="100"/>
      <c r="E58" s="101">
        <f>E56+E57</f>
        <v>-449262.23000000004</v>
      </c>
      <c r="F58" s="92">
        <f>E58/E14</f>
        <v>-1.0851619656459515</v>
      </c>
    </row>
    <row r="59" spans="1:6" x14ac:dyDescent="0.2">
      <c r="E59" s="103"/>
    </row>
    <row r="60" spans="1:6" x14ac:dyDescent="0.2">
      <c r="E60" s="104"/>
    </row>
    <row r="77" spans="1:5" x14ac:dyDescent="0.2">
      <c r="A77" s="105"/>
      <c r="B77" s="106"/>
      <c r="C77" s="106"/>
      <c r="D77" s="106"/>
      <c r="E77" s="106"/>
    </row>
    <row r="78" spans="1:5" x14ac:dyDescent="0.2">
      <c r="A78" s="105"/>
      <c r="B78" s="106"/>
      <c r="C78" s="106"/>
      <c r="D78" s="106"/>
      <c r="E78" s="106"/>
    </row>
  </sheetData>
  <mergeCells count="5">
    <mergeCell ref="B4:C4"/>
    <mergeCell ref="D4:E4"/>
    <mergeCell ref="A1:F1"/>
    <mergeCell ref="A2:F2"/>
    <mergeCell ref="A3:F3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workbookViewId="0">
      <selection activeCell="D38" sqref="D38"/>
    </sheetView>
  </sheetViews>
  <sheetFormatPr defaultRowHeight="12.75" x14ac:dyDescent="0.2"/>
  <cols>
    <col min="1" max="1" width="39.42578125" customWidth="1"/>
    <col min="2" max="2" width="4" hidden="1" customWidth="1"/>
    <col min="3" max="3" width="1" hidden="1" customWidth="1"/>
    <col min="4" max="5" width="13.42578125" bestFit="1" customWidth="1"/>
    <col min="6" max="6" width="22.140625" bestFit="1" customWidth="1"/>
    <col min="7" max="7" width="15.85546875" bestFit="1" customWidth="1"/>
    <col min="8" max="8" width="22.140625" bestFit="1" customWidth="1"/>
    <col min="9" max="9" width="15.85546875" bestFit="1" customWidth="1"/>
  </cols>
  <sheetData>
    <row r="1" spans="1:9" ht="15" x14ac:dyDescent="0.25">
      <c r="A1" s="112" t="s">
        <v>0</v>
      </c>
      <c r="B1" s="112"/>
      <c r="C1" s="112"/>
      <c r="D1" s="112"/>
      <c r="E1" s="112"/>
    </row>
    <row r="2" spans="1:9" ht="15" x14ac:dyDescent="0.25">
      <c r="A2" s="112" t="s">
        <v>1</v>
      </c>
      <c r="B2" s="112"/>
      <c r="C2" s="112"/>
      <c r="D2" s="112"/>
      <c r="E2" s="112"/>
    </row>
    <row r="3" spans="1:9" ht="15" x14ac:dyDescent="0.25">
      <c r="A3" s="112" t="s">
        <v>171</v>
      </c>
      <c r="B3" s="112"/>
      <c r="C3" s="112"/>
      <c r="D3" s="112"/>
      <c r="E3" s="112"/>
    </row>
    <row r="4" spans="1:9" ht="15" x14ac:dyDescent="0.25">
      <c r="A4" s="113" t="s">
        <v>2</v>
      </c>
      <c r="B4" s="113"/>
      <c r="C4" s="113"/>
      <c r="D4" s="113"/>
      <c r="E4" s="113"/>
    </row>
    <row r="5" spans="1:9" x14ac:dyDescent="0.2">
      <c r="A5" s="1" t="s">
        <v>3</v>
      </c>
      <c r="B5" s="110" t="s">
        <v>4</v>
      </c>
      <c r="C5" s="111"/>
      <c r="D5" s="110" t="s">
        <v>175</v>
      </c>
      <c r="E5" s="111"/>
      <c r="F5" s="110" t="s">
        <v>176</v>
      </c>
      <c r="G5" s="111"/>
      <c r="H5" s="110" t="s">
        <v>177</v>
      </c>
      <c r="I5" s="111"/>
    </row>
    <row r="6" spans="1:9" x14ac:dyDescent="0.2">
      <c r="A6" s="2" t="s">
        <v>5</v>
      </c>
      <c r="B6" s="3"/>
      <c r="C6" s="3">
        <f>B7+B8+B9</f>
        <v>0</v>
      </c>
      <c r="D6" s="4"/>
      <c r="E6" s="4">
        <f>SUM(D7:D9)</f>
        <v>54559012.119999997</v>
      </c>
      <c r="F6" s="4"/>
      <c r="G6" s="4" t="e">
        <f>SUM(F7:F9)</f>
        <v>#REF!</v>
      </c>
      <c r="H6" s="4"/>
      <c r="I6" s="4" t="e">
        <f>SUM(H7:H9)</f>
        <v>#REF!</v>
      </c>
    </row>
    <row r="7" spans="1:9" x14ac:dyDescent="0.2">
      <c r="A7" s="5" t="s">
        <v>6</v>
      </c>
      <c r="B7" s="6"/>
      <c r="C7" s="6"/>
      <c r="D7" s="7">
        <v>49978625.659999996</v>
      </c>
      <c r="E7" s="7"/>
      <c r="F7" s="7" t="e">
        <f>#REF!</f>
        <v>#REF!</v>
      </c>
      <c r="G7" s="7"/>
      <c r="H7" s="7" t="e">
        <f>#REF!</f>
        <v>#REF!</v>
      </c>
      <c r="I7" s="7"/>
    </row>
    <row r="8" spans="1:9" x14ac:dyDescent="0.2">
      <c r="A8" s="5" t="s">
        <v>7</v>
      </c>
      <c r="B8" s="6"/>
      <c r="C8" s="6"/>
      <c r="D8" s="7"/>
      <c r="E8" s="7"/>
      <c r="F8" s="7" t="e">
        <f>#REF!</f>
        <v>#REF!</v>
      </c>
      <c r="G8" s="7"/>
      <c r="H8" s="7" t="e">
        <f>#REF!</f>
        <v>#REF!</v>
      </c>
      <c r="I8" s="7"/>
    </row>
    <row r="9" spans="1:9" x14ac:dyDescent="0.2">
      <c r="A9" s="5" t="s">
        <v>8</v>
      </c>
      <c r="B9" s="6"/>
      <c r="C9" s="6"/>
      <c r="D9" s="7">
        <v>4580386.46</v>
      </c>
      <c r="E9" s="7"/>
      <c r="F9" s="7" t="e">
        <f>#REF!</f>
        <v>#REF!</v>
      </c>
      <c r="G9" s="7"/>
      <c r="H9" s="7" t="e">
        <f>#REF!</f>
        <v>#REF!</v>
      </c>
      <c r="I9" s="7"/>
    </row>
    <row r="10" spans="1:9" x14ac:dyDescent="0.2">
      <c r="A10" s="8" t="s">
        <v>9</v>
      </c>
      <c r="B10" s="9"/>
      <c r="C10" s="9">
        <f>SUM(B11:B13)</f>
        <v>0</v>
      </c>
      <c r="D10" s="10"/>
      <c r="E10" s="11">
        <f>SUM(D11:D13)</f>
        <v>-401133.29</v>
      </c>
      <c r="F10" s="7" t="e">
        <f>#REF!</f>
        <v>#REF!</v>
      </c>
      <c r="G10" s="11" t="e">
        <f>SUM(F11:F13)</f>
        <v>#REF!</v>
      </c>
      <c r="H10" s="7" t="e">
        <f>#REF!</f>
        <v>#REF!</v>
      </c>
      <c r="I10" s="11" t="e">
        <f>SUM(H11:H13)</f>
        <v>#REF!</v>
      </c>
    </row>
    <row r="11" spans="1:9" x14ac:dyDescent="0.2">
      <c r="A11" s="5" t="s">
        <v>10</v>
      </c>
      <c r="B11" s="6"/>
      <c r="C11" s="6"/>
      <c r="D11" s="7">
        <v>-401133.29</v>
      </c>
      <c r="E11" s="7"/>
      <c r="F11" s="7" t="e">
        <f>#REF!</f>
        <v>#REF!</v>
      </c>
      <c r="G11" s="7"/>
      <c r="H11" s="7" t="e">
        <f>#REF!</f>
        <v>#REF!</v>
      </c>
      <c r="I11" s="7"/>
    </row>
    <row r="12" spans="1:9" x14ac:dyDescent="0.2">
      <c r="A12" s="5" t="s">
        <v>11</v>
      </c>
      <c r="B12" s="6"/>
      <c r="C12" s="6"/>
      <c r="D12" s="7"/>
      <c r="E12" s="7"/>
      <c r="F12" s="7" t="e">
        <f>#REF!</f>
        <v>#REF!</v>
      </c>
      <c r="G12" s="7"/>
      <c r="H12" s="7" t="e">
        <f>#REF!</f>
        <v>#REF!</v>
      </c>
      <c r="I12" s="7"/>
    </row>
    <row r="13" spans="1:9" x14ac:dyDescent="0.2">
      <c r="A13" s="12" t="s">
        <v>12</v>
      </c>
      <c r="B13" s="6"/>
      <c r="C13" s="6"/>
      <c r="D13" s="7"/>
      <c r="E13" s="7"/>
      <c r="F13" s="7" t="e">
        <f>#REF!</f>
        <v>#REF!</v>
      </c>
      <c r="G13" s="7"/>
      <c r="H13" s="7" t="e">
        <f>#REF!</f>
        <v>#REF!</v>
      </c>
      <c r="I13" s="7"/>
    </row>
    <row r="14" spans="1:9" x14ac:dyDescent="0.2">
      <c r="A14" s="8" t="s">
        <v>13</v>
      </c>
      <c r="B14" s="9"/>
      <c r="C14" s="9">
        <f>C6-C10</f>
        <v>0</v>
      </c>
      <c r="D14" s="10"/>
      <c r="E14" s="10">
        <f>E6+E10</f>
        <v>54157878.829999998</v>
      </c>
      <c r="F14" s="7" t="e">
        <f>#REF!</f>
        <v>#REF!</v>
      </c>
      <c r="G14" s="10" t="e">
        <f>G6+G10</f>
        <v>#REF!</v>
      </c>
      <c r="H14" s="7" t="e">
        <f>#REF!</f>
        <v>#REF!</v>
      </c>
      <c r="I14" s="10" t="e">
        <f>I6+I10</f>
        <v>#REF!</v>
      </c>
    </row>
    <row r="15" spans="1:9" x14ac:dyDescent="0.2">
      <c r="A15" s="8" t="s">
        <v>14</v>
      </c>
      <c r="B15" s="9"/>
      <c r="C15" s="9">
        <f>SUM(B16:B19)</f>
        <v>0</v>
      </c>
      <c r="D15" s="10" t="s">
        <v>15</v>
      </c>
      <c r="E15" s="10">
        <f>SUM(D16:D19)</f>
        <v>-39440878.780000001</v>
      </c>
      <c r="F15" s="7" t="e">
        <f>#REF!</f>
        <v>#REF!</v>
      </c>
      <c r="G15" s="10" t="e">
        <f>SUM(F16:F19)</f>
        <v>#REF!</v>
      </c>
      <c r="H15" s="7" t="e">
        <f>#REF!</f>
        <v>#REF!</v>
      </c>
      <c r="I15" s="10" t="e">
        <f>SUM(H16:H19)</f>
        <v>#REF!</v>
      </c>
    </row>
    <row r="16" spans="1:9" x14ac:dyDescent="0.2">
      <c r="A16" s="5" t="s">
        <v>16</v>
      </c>
      <c r="B16" s="6"/>
      <c r="C16" s="6"/>
      <c r="D16" s="7"/>
      <c r="E16" s="7"/>
      <c r="F16" s="7" t="e">
        <f>#REF!</f>
        <v>#REF!</v>
      </c>
      <c r="G16" s="7"/>
      <c r="H16" s="7" t="e">
        <f>#REF!</f>
        <v>#REF!</v>
      </c>
      <c r="I16" s="7"/>
    </row>
    <row r="17" spans="1:9" x14ac:dyDescent="0.2">
      <c r="A17" s="5" t="s">
        <v>17</v>
      </c>
      <c r="B17" s="6"/>
      <c r="C17" s="6"/>
      <c r="D17" s="13">
        <f>-405858</f>
        <v>-405858</v>
      </c>
      <c r="E17" s="7"/>
      <c r="F17" s="7" t="e">
        <f>#REF!</f>
        <v>#REF!</v>
      </c>
      <c r="G17" s="7"/>
      <c r="H17" s="7" t="e">
        <f>#REF!</f>
        <v>#REF!</v>
      </c>
      <c r="I17" s="7"/>
    </row>
    <row r="18" spans="1:9" x14ac:dyDescent="0.2">
      <c r="A18" s="5" t="s">
        <v>18</v>
      </c>
      <c r="B18" s="6"/>
      <c r="C18" s="6"/>
      <c r="D18" s="14">
        <f>-12775421.22-26259599.56</f>
        <v>-39035020.780000001</v>
      </c>
      <c r="E18" s="7"/>
      <c r="F18" s="7" t="e">
        <f>#REF!</f>
        <v>#REF!</v>
      </c>
      <c r="G18" s="7"/>
      <c r="H18" s="7" t="e">
        <f>#REF!</f>
        <v>#REF!</v>
      </c>
      <c r="I18" s="7"/>
    </row>
    <row r="19" spans="1:9" x14ac:dyDescent="0.2">
      <c r="A19" s="5" t="s">
        <v>19</v>
      </c>
      <c r="B19" s="6"/>
      <c r="C19" s="6"/>
      <c r="D19" s="7"/>
      <c r="E19" s="7"/>
      <c r="F19" s="7" t="e">
        <f>#REF!</f>
        <v>#REF!</v>
      </c>
      <c r="G19" s="7"/>
      <c r="H19" s="7" t="e">
        <f>#REF!</f>
        <v>#REF!</v>
      </c>
      <c r="I19" s="7"/>
    </row>
    <row r="20" spans="1:9" x14ac:dyDescent="0.2">
      <c r="A20" s="8" t="s">
        <v>20</v>
      </c>
      <c r="B20" s="9"/>
      <c r="C20" s="9">
        <f>C14-C15</f>
        <v>0</v>
      </c>
      <c r="D20" s="10"/>
      <c r="E20" s="10">
        <f>E14+E15</f>
        <v>14717000.049999997</v>
      </c>
      <c r="F20" s="7" t="e">
        <f>#REF!</f>
        <v>#REF!</v>
      </c>
      <c r="G20" s="10" t="e">
        <f>G14+G15</f>
        <v>#REF!</v>
      </c>
      <c r="H20" s="7" t="e">
        <f>#REF!</f>
        <v>#REF!</v>
      </c>
      <c r="I20" s="10" t="e">
        <f>I14+I15</f>
        <v>#REF!</v>
      </c>
    </row>
    <row r="21" spans="1:9" x14ac:dyDescent="0.2">
      <c r="A21" s="8" t="s">
        <v>21</v>
      </c>
      <c r="B21" s="9"/>
      <c r="C21" s="9">
        <f>SUM(B22:B24)</f>
        <v>0</v>
      </c>
      <c r="D21" s="10"/>
      <c r="E21" s="10">
        <f>SUM(D22:D24)</f>
        <v>-8420895.1400000006</v>
      </c>
      <c r="F21" s="7" t="e">
        <f>#REF!</f>
        <v>#REF!</v>
      </c>
      <c r="G21" s="10" t="e">
        <f>SUM(F22:F24)</f>
        <v>#REF!</v>
      </c>
      <c r="H21" s="7" t="e">
        <f>#REF!</f>
        <v>#REF!</v>
      </c>
      <c r="I21" s="10" t="e">
        <f>SUM(H22:H24)</f>
        <v>#REF!</v>
      </c>
    </row>
    <row r="22" spans="1:9" x14ac:dyDescent="0.2">
      <c r="A22" s="5" t="s">
        <v>22</v>
      </c>
      <c r="B22" s="6"/>
      <c r="C22" s="6"/>
      <c r="D22" s="7"/>
      <c r="E22" s="7"/>
      <c r="F22" s="7" t="e">
        <f>#REF!</f>
        <v>#REF!</v>
      </c>
      <c r="G22" s="7"/>
      <c r="H22" s="7" t="e">
        <f>#REF!</f>
        <v>#REF!</v>
      </c>
      <c r="I22" s="7"/>
    </row>
    <row r="23" spans="1:9" x14ac:dyDescent="0.2">
      <c r="A23" s="5" t="s">
        <v>23</v>
      </c>
      <c r="B23" s="6"/>
      <c r="C23" s="6"/>
      <c r="D23" s="7">
        <f>-3387115.36</f>
        <v>-3387115.36</v>
      </c>
      <c r="E23" s="7"/>
      <c r="F23" s="7" t="e">
        <f>#REF!</f>
        <v>#REF!</v>
      </c>
      <c r="G23" s="7"/>
      <c r="H23" s="7" t="e">
        <f>#REF!</f>
        <v>#REF!</v>
      </c>
      <c r="I23" s="7"/>
    </row>
    <row r="24" spans="1:9" x14ac:dyDescent="0.2">
      <c r="A24" s="5" t="s">
        <v>24</v>
      </c>
      <c r="B24" s="15"/>
      <c r="C24" s="6"/>
      <c r="D24" s="7">
        <f>-5033779.78</f>
        <v>-5033779.78</v>
      </c>
      <c r="E24" s="7"/>
      <c r="F24" s="7" t="e">
        <f>#REF!</f>
        <v>#REF!</v>
      </c>
      <c r="G24" s="7"/>
      <c r="H24" s="7" t="e">
        <f>#REF!</f>
        <v>#REF!</v>
      </c>
      <c r="I24" s="7"/>
    </row>
    <row r="25" spans="1:9" x14ac:dyDescent="0.2">
      <c r="A25" s="8" t="s">
        <v>25</v>
      </c>
      <c r="B25" s="9"/>
      <c r="C25" s="9">
        <f>C20-C21</f>
        <v>0</v>
      </c>
      <c r="D25" s="10"/>
      <c r="E25" s="10">
        <f>E20+E21</f>
        <v>6296104.9099999964</v>
      </c>
      <c r="F25" s="7" t="e">
        <f>#REF!</f>
        <v>#REF!</v>
      </c>
      <c r="G25" s="10" t="e">
        <f>G20+G21</f>
        <v>#REF!</v>
      </c>
      <c r="H25" s="7" t="e">
        <f>#REF!</f>
        <v>#REF!</v>
      </c>
      <c r="I25" s="10" t="e">
        <f>I20+I21</f>
        <v>#REF!</v>
      </c>
    </row>
    <row r="26" spans="1:9" x14ac:dyDescent="0.2">
      <c r="A26" s="8" t="s">
        <v>26</v>
      </c>
      <c r="B26" s="9"/>
      <c r="C26" s="9">
        <f>SUM(B27:B35)</f>
        <v>0</v>
      </c>
      <c r="D26" s="10"/>
      <c r="E26" s="10">
        <f>SUM(D27:D36)</f>
        <v>638376.49</v>
      </c>
      <c r="F26" s="7" t="e">
        <f>#REF!</f>
        <v>#REF!</v>
      </c>
      <c r="G26" s="10" t="e">
        <f>SUM(F27:F36)</f>
        <v>#REF!</v>
      </c>
      <c r="H26" s="7" t="e">
        <f>#REF!</f>
        <v>#REF!</v>
      </c>
      <c r="I26" s="10" t="e">
        <f>SUM(H27:H36)</f>
        <v>#REF!</v>
      </c>
    </row>
    <row r="27" spans="1:9" x14ac:dyDescent="0.2">
      <c r="A27" s="5" t="s">
        <v>27</v>
      </c>
      <c r="B27" s="6"/>
      <c r="C27" s="6"/>
      <c r="D27" s="7"/>
      <c r="E27" s="7"/>
      <c r="F27" s="7" t="e">
        <f>#REF!</f>
        <v>#REF!</v>
      </c>
      <c r="G27" s="7"/>
      <c r="H27" s="7" t="e">
        <f>#REF!</f>
        <v>#REF!</v>
      </c>
      <c r="I27" s="7"/>
    </row>
    <row r="28" spans="1:9" x14ac:dyDescent="0.2">
      <c r="A28" s="5" t="s">
        <v>28</v>
      </c>
      <c r="B28" s="6"/>
      <c r="C28" s="6"/>
      <c r="D28" s="7"/>
      <c r="E28" s="7"/>
      <c r="F28" s="7" t="e">
        <f>#REF!</f>
        <v>#REF!</v>
      </c>
      <c r="G28" s="7"/>
      <c r="H28" s="7" t="e">
        <f>#REF!</f>
        <v>#REF!</v>
      </c>
      <c r="I28" s="7"/>
    </row>
    <row r="29" spans="1:9" x14ac:dyDescent="0.2">
      <c r="A29" s="5" t="s">
        <v>29</v>
      </c>
      <c r="B29" s="6"/>
      <c r="C29" s="6"/>
      <c r="D29" s="7">
        <v>46742.48</v>
      </c>
      <c r="E29" s="7"/>
      <c r="F29" s="7" t="e">
        <f>#REF!</f>
        <v>#REF!</v>
      </c>
      <c r="G29" s="7"/>
      <c r="H29" s="7" t="e">
        <f>#REF!</f>
        <v>#REF!</v>
      </c>
      <c r="I29" s="7"/>
    </row>
    <row r="30" spans="1:9" x14ac:dyDescent="0.2">
      <c r="A30" s="5" t="s">
        <v>30</v>
      </c>
      <c r="B30" s="6"/>
      <c r="C30" s="6"/>
      <c r="D30" s="7"/>
      <c r="E30" s="7"/>
      <c r="F30" s="7" t="e">
        <f>#REF!</f>
        <v>#REF!</v>
      </c>
      <c r="G30" s="7"/>
      <c r="H30" s="7" t="e">
        <f>#REF!</f>
        <v>#REF!</v>
      </c>
      <c r="I30" s="7"/>
    </row>
    <row r="31" spans="1:9" x14ac:dyDescent="0.2">
      <c r="A31" s="5" t="s">
        <v>31</v>
      </c>
      <c r="B31" s="6"/>
      <c r="C31" s="6"/>
      <c r="D31" s="7">
        <v>1707.41</v>
      </c>
      <c r="E31" s="7"/>
      <c r="F31" s="7" t="e">
        <f>#REF!</f>
        <v>#REF!</v>
      </c>
      <c r="G31" s="7"/>
      <c r="H31" s="7" t="e">
        <f>#REF!</f>
        <v>#REF!</v>
      </c>
      <c r="I31" s="7"/>
    </row>
    <row r="32" spans="1:9" x14ac:dyDescent="0.2">
      <c r="A32" s="5" t="s">
        <v>32</v>
      </c>
      <c r="B32" s="6"/>
      <c r="C32" s="6"/>
      <c r="D32" s="7">
        <v>23426.86</v>
      </c>
      <c r="E32" s="7"/>
      <c r="F32" s="7" t="e">
        <f>#REF!</f>
        <v>#REF!</v>
      </c>
      <c r="G32" s="7"/>
      <c r="H32" s="7" t="e">
        <f>#REF!</f>
        <v>#REF!</v>
      </c>
      <c r="I32" s="7"/>
    </row>
    <row r="33" spans="1:9" x14ac:dyDescent="0.2">
      <c r="A33" s="5" t="s">
        <v>33</v>
      </c>
      <c r="B33" s="6"/>
      <c r="C33" s="6"/>
      <c r="D33" s="7">
        <v>99012.54</v>
      </c>
      <c r="E33" s="7"/>
      <c r="F33" s="7" t="e">
        <f>#REF!</f>
        <v>#REF!</v>
      </c>
      <c r="G33" s="7"/>
      <c r="H33" s="7" t="e">
        <f>#REF!</f>
        <v>#REF!</v>
      </c>
      <c r="I33" s="7"/>
    </row>
    <row r="34" spans="1:9" x14ac:dyDescent="0.2">
      <c r="A34" s="5" t="s">
        <v>34</v>
      </c>
      <c r="B34" s="6"/>
      <c r="C34" s="6"/>
      <c r="D34" s="7"/>
      <c r="E34" s="7"/>
      <c r="F34" s="7" t="e">
        <f>#REF!</f>
        <v>#REF!</v>
      </c>
      <c r="G34" s="7"/>
      <c r="H34" s="7" t="e">
        <f>#REF!</f>
        <v>#REF!</v>
      </c>
      <c r="I34" s="7"/>
    </row>
    <row r="35" spans="1:9" x14ac:dyDescent="0.2">
      <c r="A35" s="5" t="s">
        <v>35</v>
      </c>
      <c r="B35" s="6"/>
      <c r="C35" s="6"/>
      <c r="D35" s="7">
        <v>467487.2</v>
      </c>
      <c r="E35" s="7"/>
      <c r="F35" s="7" t="e">
        <f>#REF!</f>
        <v>#REF!</v>
      </c>
      <c r="G35" s="7"/>
      <c r="H35" s="7" t="e">
        <f>#REF!</f>
        <v>#REF!</v>
      </c>
      <c r="I35" s="7"/>
    </row>
    <row r="36" spans="1:9" x14ac:dyDescent="0.2">
      <c r="A36" s="12" t="s">
        <v>36</v>
      </c>
      <c r="B36" s="6"/>
      <c r="C36" s="6"/>
      <c r="D36" s="7"/>
      <c r="E36" s="7"/>
      <c r="F36" s="7" t="e">
        <f>#REF!</f>
        <v>#REF!</v>
      </c>
      <c r="G36" s="7"/>
      <c r="H36" s="7" t="e">
        <f>#REF!</f>
        <v>#REF!</v>
      </c>
      <c r="I36" s="7"/>
    </row>
    <row r="37" spans="1:9" x14ac:dyDescent="0.2">
      <c r="A37" s="8" t="s">
        <v>37</v>
      </c>
      <c r="B37" s="9"/>
      <c r="C37" s="9">
        <f>SUM(B38:B43)</f>
        <v>0</v>
      </c>
      <c r="D37" s="10"/>
      <c r="E37" s="10">
        <f>SUM(D38:D44)</f>
        <v>-649575.32000000007</v>
      </c>
      <c r="F37" s="7" t="e">
        <f>#REF!</f>
        <v>#REF!</v>
      </c>
      <c r="G37" s="10" t="e">
        <f>SUM(F38:F44)</f>
        <v>#REF!</v>
      </c>
      <c r="H37" s="7" t="e">
        <f>#REF!</f>
        <v>#REF!</v>
      </c>
      <c r="I37" s="10" t="e">
        <f>SUM(H38:H44)</f>
        <v>#REF!</v>
      </c>
    </row>
    <row r="38" spans="1:9" x14ac:dyDescent="0.2">
      <c r="A38" s="5" t="s">
        <v>38</v>
      </c>
      <c r="B38" s="6"/>
      <c r="C38" s="6"/>
      <c r="D38" s="7">
        <v>-611531.30000000005</v>
      </c>
      <c r="E38" s="7"/>
      <c r="F38" s="7" t="e">
        <f>#REF!</f>
        <v>#REF!</v>
      </c>
      <c r="G38" s="7"/>
      <c r="H38" s="7" t="e">
        <f>#REF!</f>
        <v>#REF!</v>
      </c>
      <c r="I38" s="7"/>
    </row>
    <row r="39" spans="1:9" x14ac:dyDescent="0.2">
      <c r="A39" s="5" t="s">
        <v>39</v>
      </c>
      <c r="B39" s="6"/>
      <c r="C39" s="6"/>
      <c r="D39" s="7"/>
      <c r="E39" s="7"/>
      <c r="F39" s="7" t="e">
        <f>#REF!</f>
        <v>#REF!</v>
      </c>
      <c r="G39" s="7"/>
      <c r="H39" s="7" t="e">
        <f>#REF!</f>
        <v>#REF!</v>
      </c>
      <c r="I39" s="7"/>
    </row>
    <row r="40" spans="1:9" x14ac:dyDescent="0.2">
      <c r="A40" s="5" t="s">
        <v>40</v>
      </c>
      <c r="B40" s="6"/>
      <c r="C40" s="6"/>
      <c r="D40" s="7"/>
      <c r="E40" s="7"/>
      <c r="F40" s="7" t="e">
        <f>#REF!</f>
        <v>#REF!</v>
      </c>
      <c r="G40" s="7"/>
      <c r="H40" s="7" t="e">
        <f>#REF!</f>
        <v>#REF!</v>
      </c>
      <c r="I40" s="7"/>
    </row>
    <row r="41" spans="1:9" x14ac:dyDescent="0.2">
      <c r="A41" s="5" t="s">
        <v>41</v>
      </c>
      <c r="B41" s="6"/>
      <c r="C41" s="6"/>
      <c r="D41" s="7">
        <v>-38044.019999999997</v>
      </c>
      <c r="E41" s="7"/>
      <c r="F41" s="7" t="e">
        <f>#REF!</f>
        <v>#REF!</v>
      </c>
      <c r="G41" s="7"/>
      <c r="H41" s="7" t="e">
        <f>#REF!</f>
        <v>#REF!</v>
      </c>
      <c r="I41" s="7"/>
    </row>
    <row r="42" spans="1:9" x14ac:dyDescent="0.2">
      <c r="A42" s="5" t="s">
        <v>42</v>
      </c>
      <c r="B42" s="6"/>
      <c r="C42" s="6"/>
      <c r="D42" s="7"/>
      <c r="E42" s="7"/>
      <c r="F42" s="7" t="e">
        <f>#REF!</f>
        <v>#REF!</v>
      </c>
      <c r="G42" s="7"/>
      <c r="H42" s="7" t="e">
        <f>#REF!</f>
        <v>#REF!</v>
      </c>
      <c r="I42" s="7"/>
    </row>
    <row r="43" spans="1:9" x14ac:dyDescent="0.2">
      <c r="A43" s="5" t="s">
        <v>43</v>
      </c>
      <c r="B43" s="6"/>
      <c r="C43" s="6"/>
      <c r="D43" s="7"/>
      <c r="E43" s="7"/>
      <c r="F43" s="7" t="e">
        <f>#REF!</f>
        <v>#REF!</v>
      </c>
      <c r="G43" s="7"/>
      <c r="H43" s="7" t="e">
        <f>#REF!</f>
        <v>#REF!</v>
      </c>
      <c r="I43" s="7"/>
    </row>
    <row r="44" spans="1:9" x14ac:dyDescent="0.2">
      <c r="A44" s="12" t="s">
        <v>44</v>
      </c>
      <c r="B44" s="6"/>
      <c r="C44" s="6"/>
      <c r="D44" s="7"/>
      <c r="E44" s="7"/>
      <c r="F44" s="7" t="e">
        <f>#REF!</f>
        <v>#REF!</v>
      </c>
      <c r="G44" s="7"/>
      <c r="H44" s="7" t="e">
        <f>#REF!</f>
        <v>#REF!</v>
      </c>
      <c r="I44" s="7"/>
    </row>
    <row r="45" spans="1:9" x14ac:dyDescent="0.2">
      <c r="A45" s="8" t="s">
        <v>45</v>
      </c>
      <c r="B45" s="9"/>
      <c r="C45" s="9">
        <f>SUM(B46:B47)</f>
        <v>0</v>
      </c>
      <c r="D45" s="10"/>
      <c r="E45" s="10">
        <f>SUM(D46:D47)</f>
        <v>-4635169.4800000004</v>
      </c>
      <c r="F45" s="7" t="e">
        <f>#REF!</f>
        <v>#REF!</v>
      </c>
      <c r="G45" s="10" t="e">
        <f>SUM(F46:F47)</f>
        <v>#REF!</v>
      </c>
      <c r="H45" s="7" t="e">
        <f>#REF!</f>
        <v>#REF!</v>
      </c>
      <c r="I45" s="10" t="e">
        <f>SUM(H46:H47)</f>
        <v>#REF!</v>
      </c>
    </row>
    <row r="46" spans="1:9" x14ac:dyDescent="0.2">
      <c r="A46" s="5" t="s">
        <v>46</v>
      </c>
      <c r="B46" s="6"/>
      <c r="C46" s="6"/>
      <c r="D46" s="7">
        <f>-4635169.48</f>
        <v>-4635169.4800000004</v>
      </c>
      <c r="E46" s="7"/>
      <c r="F46" s="7" t="e">
        <f>#REF!</f>
        <v>#REF!</v>
      </c>
      <c r="G46" s="7"/>
      <c r="H46" s="7" t="e">
        <f>#REF!</f>
        <v>#REF!</v>
      </c>
      <c r="I46" s="7"/>
    </row>
    <row r="47" spans="1:9" x14ac:dyDescent="0.2">
      <c r="A47" s="5" t="s">
        <v>47</v>
      </c>
      <c r="B47" s="6"/>
      <c r="C47" s="6"/>
      <c r="D47" s="7"/>
      <c r="E47" s="7"/>
      <c r="F47" s="7" t="e">
        <f>#REF!</f>
        <v>#REF!</v>
      </c>
      <c r="G47" s="7"/>
      <c r="H47" s="7" t="e">
        <f>#REF!</f>
        <v>#REF!</v>
      </c>
      <c r="I47" s="7"/>
    </row>
    <row r="48" spans="1:9" x14ac:dyDescent="0.2">
      <c r="A48" s="8" t="s">
        <v>48</v>
      </c>
      <c r="B48" s="9"/>
      <c r="C48" s="9">
        <f>C25+C26-C37-C45</f>
        <v>0</v>
      </c>
      <c r="D48" s="10"/>
      <c r="E48" s="10">
        <f>E25+E26+E37+E45</f>
        <v>1649736.5999999959</v>
      </c>
      <c r="F48" s="7" t="e">
        <f>#REF!</f>
        <v>#REF!</v>
      </c>
      <c r="G48" s="10" t="e">
        <f>G25+G26+G37+G45</f>
        <v>#REF!</v>
      </c>
      <c r="H48" s="7" t="e">
        <f>#REF!</f>
        <v>#REF!</v>
      </c>
      <c r="I48" s="10" t="e">
        <f>I25+I26+I37+I45</f>
        <v>#REF!</v>
      </c>
    </row>
    <row r="49" spans="1:9" x14ac:dyDescent="0.2">
      <c r="A49" s="8" t="s">
        <v>49</v>
      </c>
      <c r="B49" s="9"/>
      <c r="C49" s="9">
        <f>SUM(B50:B51)</f>
        <v>0</v>
      </c>
      <c r="D49" s="10"/>
      <c r="E49" s="10">
        <f>SUM(D50:D51)</f>
        <v>818324.08</v>
      </c>
      <c r="F49" s="7" t="e">
        <f>#REF!</f>
        <v>#REF!</v>
      </c>
      <c r="G49" s="10" t="e">
        <f>SUM(F50:F51)</f>
        <v>#REF!</v>
      </c>
      <c r="H49" s="7" t="e">
        <f>#REF!</f>
        <v>#REF!</v>
      </c>
      <c r="I49" s="10" t="e">
        <f>SUM(H50:H51)</f>
        <v>#REF!</v>
      </c>
    </row>
    <row r="50" spans="1:9" x14ac:dyDescent="0.2">
      <c r="A50" s="5" t="s">
        <v>50</v>
      </c>
      <c r="B50" s="6"/>
      <c r="C50" s="6"/>
      <c r="D50" s="7">
        <v>2089.83</v>
      </c>
      <c r="E50" s="7"/>
      <c r="F50" s="7" t="e">
        <f>#REF!</f>
        <v>#REF!</v>
      </c>
      <c r="G50" s="7"/>
      <c r="H50" s="7" t="e">
        <f>#REF!</f>
        <v>#REF!</v>
      </c>
      <c r="I50" s="7"/>
    </row>
    <row r="51" spans="1:9" x14ac:dyDescent="0.2">
      <c r="A51" s="5" t="s">
        <v>51</v>
      </c>
      <c r="B51" s="6"/>
      <c r="C51" s="6"/>
      <c r="D51" s="7">
        <v>816234.25</v>
      </c>
      <c r="E51" s="7"/>
      <c r="F51" s="7" t="e">
        <f>#REF!</f>
        <v>#REF!</v>
      </c>
      <c r="G51" s="7"/>
      <c r="H51" s="7" t="e">
        <f>#REF!</f>
        <v>#REF!</v>
      </c>
      <c r="I51" s="7"/>
    </row>
    <row r="52" spans="1:9" x14ac:dyDescent="0.2">
      <c r="A52" s="8" t="s">
        <v>52</v>
      </c>
      <c r="B52" s="9"/>
      <c r="C52" s="9">
        <f>SUM(B53:B55)</f>
        <v>0</v>
      </c>
      <c r="D52" s="10"/>
      <c r="E52" s="10">
        <f>SUM(D53:D55)</f>
        <v>-733908.05999999994</v>
      </c>
      <c r="F52" s="7" t="e">
        <f>#REF!</f>
        <v>#REF!</v>
      </c>
      <c r="G52" s="10" t="e">
        <f>SUM(F53:F55)</f>
        <v>#REF!</v>
      </c>
      <c r="H52" s="7" t="e">
        <f>#REF!</f>
        <v>#REF!</v>
      </c>
      <c r="I52" s="10" t="e">
        <f>SUM(H53:H55)</f>
        <v>#REF!</v>
      </c>
    </row>
    <row r="53" spans="1:9" x14ac:dyDescent="0.2">
      <c r="A53" s="5" t="s">
        <v>53</v>
      </c>
      <c r="B53" s="6"/>
      <c r="C53" s="6"/>
      <c r="D53" s="7"/>
      <c r="E53" s="7"/>
      <c r="F53" s="7" t="e">
        <f>#REF!</f>
        <v>#REF!</v>
      </c>
      <c r="G53" s="7"/>
      <c r="H53" s="7" t="e">
        <f>#REF!</f>
        <v>#REF!</v>
      </c>
      <c r="I53" s="7"/>
    </row>
    <row r="54" spans="1:9" x14ac:dyDescent="0.2">
      <c r="A54" s="5" t="s">
        <v>54</v>
      </c>
      <c r="B54" s="6"/>
      <c r="C54" s="6"/>
      <c r="D54" s="7">
        <v>-13089.5</v>
      </c>
      <c r="E54" s="7"/>
      <c r="F54" s="7" t="e">
        <f>#REF!</f>
        <v>#REF!</v>
      </c>
      <c r="G54" s="7"/>
      <c r="H54" s="7" t="e">
        <f>#REF!</f>
        <v>#REF!</v>
      </c>
      <c r="I54" s="7"/>
    </row>
    <row r="55" spans="1:9" x14ac:dyDescent="0.2">
      <c r="A55" s="5" t="s">
        <v>55</v>
      </c>
      <c r="B55" s="6"/>
      <c r="C55" s="6"/>
      <c r="D55" s="7">
        <f>-576610.34-144208.22</f>
        <v>-720818.55999999994</v>
      </c>
      <c r="E55" s="7"/>
      <c r="F55" s="7" t="e">
        <f>#REF!</f>
        <v>#REF!</v>
      </c>
      <c r="G55" s="7"/>
      <c r="H55" s="7" t="e">
        <f>#REF!</f>
        <v>#REF!</v>
      </c>
      <c r="I55" s="7"/>
    </row>
    <row r="56" spans="1:9" x14ac:dyDescent="0.2">
      <c r="A56" s="16" t="s">
        <v>56</v>
      </c>
      <c r="B56" s="17"/>
      <c r="C56" s="9">
        <f>C48+C49-C52</f>
        <v>0</v>
      </c>
      <c r="D56" s="18"/>
      <c r="E56" s="10">
        <f>E48+E49+E52</f>
        <v>1734152.6199999959</v>
      </c>
      <c r="F56" s="18"/>
      <c r="G56" s="10" t="e">
        <f>G48+G49+G52</f>
        <v>#REF!</v>
      </c>
      <c r="H56" s="18"/>
      <c r="I56" s="10" t="e">
        <f>I48+I49+I52</f>
        <v>#REF!</v>
      </c>
    </row>
    <row r="57" spans="1:9" x14ac:dyDescent="0.2">
      <c r="A57" s="16" t="s">
        <v>57</v>
      </c>
      <c r="B57" s="9"/>
      <c r="C57" s="9">
        <f>B57</f>
        <v>0</v>
      </c>
      <c r="D57" s="9"/>
      <c r="E57" s="10">
        <f>D57</f>
        <v>0</v>
      </c>
      <c r="F57" s="9"/>
      <c r="G57" s="10">
        <f>F57</f>
        <v>0</v>
      </c>
      <c r="H57" s="9"/>
      <c r="I57" s="10">
        <f>H57</f>
        <v>0</v>
      </c>
    </row>
    <row r="58" spans="1:9" ht="15" x14ac:dyDescent="0.25">
      <c r="A58" s="19" t="s">
        <v>58</v>
      </c>
      <c r="B58" s="20"/>
      <c r="C58" s="21">
        <f>C56-C57</f>
        <v>0</v>
      </c>
      <c r="D58" s="20"/>
      <c r="E58" s="22">
        <f>E56+E57</f>
        <v>1734152.6199999959</v>
      </c>
      <c r="F58" s="20"/>
      <c r="G58" s="22" t="e">
        <f>G56+G57</f>
        <v>#REF!</v>
      </c>
      <c r="H58" s="20"/>
      <c r="I58" s="22" t="e">
        <f>I56+I57</f>
        <v>#REF!</v>
      </c>
    </row>
    <row r="59" spans="1:9" x14ac:dyDescent="0.2">
      <c r="E59" s="23"/>
      <c r="F59" s="59" t="s">
        <v>59</v>
      </c>
      <c r="G59" s="23" t="e">
        <f>#REF!</f>
        <v>#REF!</v>
      </c>
      <c r="H59" s="59" t="s">
        <v>59</v>
      </c>
      <c r="I59" s="23" t="e">
        <f>#REF!</f>
        <v>#REF!</v>
      </c>
    </row>
    <row r="60" spans="1:9" x14ac:dyDescent="0.2">
      <c r="G60" s="24"/>
      <c r="I60" s="24"/>
    </row>
    <row r="61" spans="1:9" x14ac:dyDescent="0.2">
      <c r="F61" s="58" t="s">
        <v>168</v>
      </c>
      <c r="G61" s="23" t="e">
        <f>#REF!</f>
        <v>#REF!</v>
      </c>
      <c r="H61" s="58" t="s">
        <v>168</v>
      </c>
      <c r="I61" s="23" t="e">
        <f>#REF!</f>
        <v>#REF!</v>
      </c>
    </row>
    <row r="62" spans="1:9" x14ac:dyDescent="0.2">
      <c r="F62" s="58" t="s">
        <v>172</v>
      </c>
      <c r="G62" s="23" t="e">
        <f>#REF!</f>
        <v>#REF!</v>
      </c>
      <c r="H62" s="58" t="s">
        <v>172</v>
      </c>
      <c r="I62" s="23" t="e">
        <f>#REF!</f>
        <v>#REF!</v>
      </c>
    </row>
    <row r="63" spans="1:9" x14ac:dyDescent="0.2">
      <c r="F63" t="s">
        <v>60</v>
      </c>
      <c r="G63" s="23" t="e">
        <f>#REF!</f>
        <v>#REF!</v>
      </c>
      <c r="H63" t="s">
        <v>60</v>
      </c>
      <c r="I63" s="23" t="e">
        <f>#REF!</f>
        <v>#REF!</v>
      </c>
    </row>
    <row r="64" spans="1:9" x14ac:dyDescent="0.2">
      <c r="F64" t="s">
        <v>61</v>
      </c>
      <c r="G64" s="23" t="e">
        <f>#REF!</f>
        <v>#REF!</v>
      </c>
      <c r="H64" t="s">
        <v>61</v>
      </c>
      <c r="I64" s="23" t="e">
        <f>#REF!</f>
        <v>#REF!</v>
      </c>
    </row>
    <row r="65" spans="1:9" x14ac:dyDescent="0.2">
      <c r="F65" s="25" t="s">
        <v>62</v>
      </c>
      <c r="G65" s="23" t="e">
        <f>#REF!</f>
        <v>#REF!</v>
      </c>
      <c r="H65" s="25" t="s">
        <v>62</v>
      </c>
      <c r="I65" s="23" t="e">
        <f>#REF!</f>
        <v>#REF!</v>
      </c>
    </row>
    <row r="66" spans="1:9" x14ac:dyDescent="0.2">
      <c r="F66" t="s">
        <v>63</v>
      </c>
      <c r="G66" s="23" t="e">
        <f>#REF!</f>
        <v>#REF!</v>
      </c>
      <c r="H66" t="s">
        <v>63</v>
      </c>
      <c r="I66" s="23" t="e">
        <f>#REF!</f>
        <v>#REF!</v>
      </c>
    </row>
    <row r="69" spans="1:9" x14ac:dyDescent="0.2">
      <c r="A69" s="25"/>
      <c r="B69" s="25"/>
      <c r="C69" s="25"/>
      <c r="D69" s="25"/>
      <c r="E69" s="25"/>
    </row>
    <row r="70" spans="1:9" x14ac:dyDescent="0.2">
      <c r="A70" s="25"/>
      <c r="B70" s="25"/>
      <c r="C70" s="25"/>
      <c r="D70" s="25"/>
      <c r="E70" s="25"/>
    </row>
  </sheetData>
  <mergeCells count="8">
    <mergeCell ref="H5:I5"/>
    <mergeCell ref="F5:G5"/>
    <mergeCell ref="A1:E1"/>
    <mergeCell ref="A2:E2"/>
    <mergeCell ref="A3:E3"/>
    <mergeCell ref="A4:E4"/>
    <mergeCell ref="B5:C5"/>
    <mergeCell ref="D5:E5"/>
  </mergeCells>
  <pageMargins left="0.7" right="0.7" top="0.75" bottom="0.75" header="0.3" footer="0.3"/>
  <pageSetup paperSize="144" scale="85" orientation="portrait" horizontalDpi="12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topLeftCell="D1" workbookViewId="0">
      <selection activeCell="H54" sqref="H54"/>
    </sheetView>
  </sheetViews>
  <sheetFormatPr defaultColWidth="9.140625" defaultRowHeight="12.75" x14ac:dyDescent="0.2"/>
  <cols>
    <col min="1" max="1" width="32.28515625" style="27" bestFit="1" customWidth="1"/>
    <col min="2" max="2" width="13.42578125" style="27" customWidth="1"/>
    <col min="3" max="3" width="13.85546875" style="27" customWidth="1"/>
    <col min="4" max="4" width="13.85546875" style="27" bestFit="1" customWidth="1"/>
    <col min="5" max="5" width="13.85546875" style="27" customWidth="1"/>
    <col min="6" max="7" width="0.140625" style="27" customWidth="1"/>
    <col min="8" max="8" width="13.85546875" style="27" bestFit="1" customWidth="1"/>
    <col min="9" max="9" width="13.85546875" style="27" customWidth="1"/>
    <col min="10" max="10" width="40.42578125" style="27" bestFit="1" customWidth="1"/>
    <col min="11" max="11" width="13.42578125" style="27" bestFit="1" customWidth="1"/>
    <col min="12" max="12" width="15" style="27" customWidth="1"/>
    <col min="13" max="13" width="13.85546875" style="27" bestFit="1" customWidth="1"/>
    <col min="14" max="14" width="15" style="27" customWidth="1"/>
    <col min="15" max="15" width="13.85546875" style="27" bestFit="1" customWidth="1"/>
    <col min="16" max="16" width="15" style="27" customWidth="1"/>
    <col min="17" max="16384" width="9.140625" style="27"/>
  </cols>
  <sheetData>
    <row r="1" spans="1:16" x14ac:dyDescent="0.2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6"/>
      <c r="P1" s="26"/>
    </row>
    <row r="2" spans="1:16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26"/>
      <c r="P2" s="26"/>
    </row>
    <row r="3" spans="1:16" x14ac:dyDescent="0.2">
      <c r="A3" s="116" t="s">
        <v>174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26"/>
      <c r="P3" s="26"/>
    </row>
    <row r="4" spans="1:16" x14ac:dyDescent="0.2">
      <c r="A4" s="117"/>
      <c r="B4" s="117"/>
      <c r="C4" s="117"/>
      <c r="D4" s="117"/>
      <c r="E4" s="117"/>
      <c r="F4" s="118"/>
      <c r="G4" s="119"/>
      <c r="H4" s="119"/>
      <c r="I4" s="119"/>
      <c r="J4" s="119"/>
      <c r="K4" s="119"/>
      <c r="L4" s="119"/>
      <c r="M4" s="119"/>
      <c r="N4" s="26"/>
      <c r="P4" s="26"/>
    </row>
    <row r="5" spans="1:16" x14ac:dyDescent="0.2">
      <c r="A5" s="28" t="s">
        <v>3</v>
      </c>
      <c r="B5" s="115" t="s">
        <v>175</v>
      </c>
      <c r="C5" s="115"/>
      <c r="D5" s="114" t="s">
        <v>176</v>
      </c>
      <c r="E5" s="114"/>
      <c r="F5" s="29"/>
      <c r="G5" s="29"/>
      <c r="H5" s="114" t="s">
        <v>177</v>
      </c>
      <c r="I5" s="114"/>
      <c r="J5" s="28" t="s">
        <v>3</v>
      </c>
      <c r="K5" s="115" t="s">
        <v>175</v>
      </c>
      <c r="L5" s="115"/>
      <c r="M5" s="114" t="s">
        <v>176</v>
      </c>
      <c r="N5" s="114"/>
      <c r="O5" s="114" t="s">
        <v>177</v>
      </c>
      <c r="P5" s="114"/>
    </row>
    <row r="6" spans="1:16" x14ac:dyDescent="0.2">
      <c r="A6" s="30" t="s">
        <v>65</v>
      </c>
      <c r="B6" s="31"/>
      <c r="C6" s="31"/>
      <c r="D6" s="31"/>
      <c r="E6" s="31"/>
      <c r="F6" s="32"/>
      <c r="G6" s="32"/>
      <c r="H6" s="31"/>
      <c r="I6" s="31"/>
      <c r="J6" s="30" t="s">
        <v>66</v>
      </c>
      <c r="K6" s="33"/>
      <c r="L6" s="34"/>
      <c r="M6" s="33"/>
      <c r="N6" s="34"/>
      <c r="O6" s="33"/>
      <c r="P6" s="34"/>
    </row>
    <row r="7" spans="1:16" x14ac:dyDescent="0.2">
      <c r="A7" s="35" t="s">
        <v>67</v>
      </c>
      <c r="B7" s="36"/>
      <c r="C7" s="36">
        <f>SUM(B8:B10)</f>
        <v>1392203.18</v>
      </c>
      <c r="D7" s="36"/>
      <c r="E7" s="36" t="e">
        <f>SUM(D8:D10)</f>
        <v>#REF!</v>
      </c>
      <c r="F7" s="32"/>
      <c r="G7" s="32"/>
      <c r="H7" s="36"/>
      <c r="I7" s="36" t="e">
        <f>SUM(H8:H10)</f>
        <v>#REF!</v>
      </c>
      <c r="J7" s="35" t="s">
        <v>68</v>
      </c>
      <c r="K7" s="36"/>
      <c r="L7" s="37">
        <f>SUM(K8:K10)</f>
        <v>35616506.039999999</v>
      </c>
      <c r="M7" s="36"/>
      <c r="N7" s="37" t="e">
        <f>SUM(M8:M10)</f>
        <v>#REF!</v>
      </c>
      <c r="O7" s="36"/>
      <c r="P7" s="44" t="e">
        <f>SUM(O8:O10)</f>
        <v>#REF!</v>
      </c>
    </row>
    <row r="8" spans="1:16" x14ac:dyDescent="0.2">
      <c r="A8" s="38" t="s">
        <v>69</v>
      </c>
      <c r="B8" s="36">
        <v>80250.600000000006</v>
      </c>
      <c r="C8" s="36"/>
      <c r="D8" s="36" t="e">
        <f>'BİLANÇO '!#REF!</f>
        <v>#REF!</v>
      </c>
      <c r="E8" s="36"/>
      <c r="F8" s="32"/>
      <c r="G8" s="32"/>
      <c r="H8" s="36" t="e">
        <f>'BİLANÇO '!#REF!</f>
        <v>#REF!</v>
      </c>
      <c r="I8" s="36"/>
      <c r="J8" s="38" t="s">
        <v>70</v>
      </c>
      <c r="K8" s="36">
        <v>35616506.039999999</v>
      </c>
      <c r="L8" s="37"/>
      <c r="M8" s="36" t="e">
        <f>'BİLANÇO '!#REF!</f>
        <v>#REF!</v>
      </c>
      <c r="N8" s="37"/>
      <c r="O8" s="36" t="e">
        <f>'BİLANÇO '!#REF!</f>
        <v>#REF!</v>
      </c>
      <c r="P8" s="37"/>
    </row>
    <row r="9" spans="1:16" x14ac:dyDescent="0.2">
      <c r="A9" s="38" t="s">
        <v>71</v>
      </c>
      <c r="B9" s="36">
        <v>1263473.19</v>
      </c>
      <c r="C9" s="36"/>
      <c r="D9" s="36" t="e">
        <f>'BİLANÇO '!#REF!</f>
        <v>#REF!</v>
      </c>
      <c r="E9" s="36"/>
      <c r="F9" s="32"/>
      <c r="G9" s="32"/>
      <c r="H9" s="36" t="e">
        <f>'BİLANÇO '!#REF!</f>
        <v>#REF!</v>
      </c>
      <c r="I9" s="36"/>
      <c r="J9" s="38" t="s">
        <v>72</v>
      </c>
      <c r="K9" s="36"/>
      <c r="L9" s="37"/>
      <c r="M9" s="36" t="e">
        <f>'BİLANÇO '!#REF!</f>
        <v>#REF!</v>
      </c>
      <c r="N9" s="37"/>
      <c r="O9" s="36" t="e">
        <f>'BİLANÇO '!#REF!</f>
        <v>#REF!</v>
      </c>
      <c r="P9" s="37"/>
    </row>
    <row r="10" spans="1:16" x14ac:dyDescent="0.2">
      <c r="A10" s="38" t="s">
        <v>73</v>
      </c>
      <c r="B10" s="39">
        <v>48479.39</v>
      </c>
      <c r="C10" s="36"/>
      <c r="D10" s="36" t="e">
        <f>'BİLANÇO '!#REF!</f>
        <v>#REF!</v>
      </c>
      <c r="E10" s="36"/>
      <c r="F10" s="32"/>
      <c r="G10" s="32"/>
      <c r="H10" s="36" t="e">
        <f>'BİLANÇO '!#REF!</f>
        <v>#REF!</v>
      </c>
      <c r="I10" s="36"/>
      <c r="J10" s="38" t="s">
        <v>74</v>
      </c>
      <c r="K10" s="36"/>
      <c r="L10" s="37"/>
      <c r="M10" s="36" t="e">
        <f>'BİLANÇO '!#REF!</f>
        <v>#REF!</v>
      </c>
      <c r="N10" s="37"/>
      <c r="O10" s="36" t="e">
        <f>'BİLANÇO '!#REF!</f>
        <v>#REF!</v>
      </c>
      <c r="P10" s="37"/>
    </row>
    <row r="11" spans="1:16" x14ac:dyDescent="0.2">
      <c r="A11" s="35" t="s">
        <v>75</v>
      </c>
      <c r="B11" s="39"/>
      <c r="C11" s="36">
        <f>SUM(B12)</f>
        <v>213228.25</v>
      </c>
      <c r="D11" s="36" t="e">
        <f>'BİLANÇO '!#REF!</f>
        <v>#REF!</v>
      </c>
      <c r="E11" s="36" t="e">
        <f>SUM(D12)</f>
        <v>#REF!</v>
      </c>
      <c r="F11" s="32"/>
      <c r="G11" s="32"/>
      <c r="H11" s="36" t="e">
        <f>'BİLANÇO '!#REF!</f>
        <v>#REF!</v>
      </c>
      <c r="I11" s="36" t="e">
        <f>SUM(H12)</f>
        <v>#REF!</v>
      </c>
      <c r="J11" s="35" t="s">
        <v>76</v>
      </c>
      <c r="K11" s="36"/>
      <c r="L11" s="37">
        <f>SUM(K12:K15)</f>
        <v>10303262.48</v>
      </c>
      <c r="M11" s="36" t="e">
        <f>'BİLANÇO '!#REF!</f>
        <v>#REF!</v>
      </c>
      <c r="N11" s="37" t="e">
        <f>SUM(M12:M15)</f>
        <v>#REF!</v>
      </c>
      <c r="O11" s="36" t="e">
        <f>'BİLANÇO '!#REF!</f>
        <v>#REF!</v>
      </c>
      <c r="P11" s="44" t="e">
        <f>SUM(O12:O15)</f>
        <v>#REF!</v>
      </c>
    </row>
    <row r="12" spans="1:16" x14ac:dyDescent="0.2">
      <c r="A12" s="38" t="s">
        <v>77</v>
      </c>
      <c r="B12" s="39">
        <v>213228.25</v>
      </c>
      <c r="C12" s="36"/>
      <c r="D12" s="36" t="e">
        <f>'BİLANÇO '!#REF!</f>
        <v>#REF!</v>
      </c>
      <c r="E12" s="36"/>
      <c r="F12" s="32"/>
      <c r="G12" s="32"/>
      <c r="H12" s="36" t="e">
        <f>'BİLANÇO '!#REF!</f>
        <v>#REF!</v>
      </c>
      <c r="I12" s="36"/>
      <c r="J12" s="38" t="s">
        <v>78</v>
      </c>
      <c r="K12" s="36">
        <v>2131855.2400000002</v>
      </c>
      <c r="L12" s="37"/>
      <c r="M12" s="36" t="e">
        <f>'BİLANÇO '!#REF!</f>
        <v>#REF!</v>
      </c>
      <c r="N12" s="37"/>
      <c r="O12" s="36" t="e">
        <f>'BİLANÇO '!#REF!</f>
        <v>#REF!</v>
      </c>
      <c r="P12" s="37"/>
    </row>
    <row r="13" spans="1:16" x14ac:dyDescent="0.2">
      <c r="A13" s="38"/>
      <c r="B13" s="39"/>
      <c r="C13" s="36"/>
      <c r="D13" s="36" t="e">
        <f>'BİLANÇO '!#REF!</f>
        <v>#REF!</v>
      </c>
      <c r="E13" s="36"/>
      <c r="F13" s="32"/>
      <c r="G13" s="32"/>
      <c r="H13" s="36" t="e">
        <f>'BİLANÇO '!#REF!</f>
        <v>#REF!</v>
      </c>
      <c r="I13" s="36"/>
      <c r="J13" s="38" t="s">
        <v>79</v>
      </c>
      <c r="K13" s="36">
        <v>7150000</v>
      </c>
      <c r="L13" s="37"/>
      <c r="M13" s="36" t="e">
        <f>'BİLANÇO '!#REF!</f>
        <v>#REF!</v>
      </c>
      <c r="N13" s="37"/>
      <c r="O13" s="36" t="e">
        <f>'BİLANÇO '!#REF!</f>
        <v>#REF!</v>
      </c>
      <c r="P13" s="37"/>
    </row>
    <row r="14" spans="1:16" x14ac:dyDescent="0.2">
      <c r="A14" s="35" t="s">
        <v>80</v>
      </c>
      <c r="B14" s="40"/>
      <c r="C14" s="36">
        <f>SUM(B15:B20)</f>
        <v>78475331.710000023</v>
      </c>
      <c r="D14" s="36" t="e">
        <f>'BİLANÇO '!#REF!</f>
        <v>#REF!</v>
      </c>
      <c r="E14" s="36" t="e">
        <f>SUM(D15:D20)</f>
        <v>#REF!</v>
      </c>
      <c r="F14" s="32"/>
      <c r="G14" s="32"/>
      <c r="H14" s="36" t="e">
        <f>'BİLANÇO '!#REF!</f>
        <v>#REF!</v>
      </c>
      <c r="I14" s="36" t="e">
        <f>SUM(H15:H20)</f>
        <v>#REF!</v>
      </c>
      <c r="J14" s="38" t="s">
        <v>81</v>
      </c>
      <c r="K14" s="36">
        <v>82091.899999999994</v>
      </c>
      <c r="L14" s="37"/>
      <c r="M14" s="36" t="e">
        <f>'BİLANÇO '!#REF!</f>
        <v>#REF!</v>
      </c>
      <c r="N14" s="37"/>
      <c r="O14" s="36" t="e">
        <f>'BİLANÇO '!#REF!</f>
        <v>#REF!</v>
      </c>
      <c r="P14" s="37"/>
    </row>
    <row r="15" spans="1:16" x14ac:dyDescent="0.2">
      <c r="A15" s="38" t="s">
        <v>82</v>
      </c>
      <c r="B15" s="41">
        <v>32951866.010000002</v>
      </c>
      <c r="C15" s="61"/>
      <c r="D15" s="36" t="e">
        <f>'BİLANÇO '!#REF!</f>
        <v>#REF!</v>
      </c>
      <c r="E15" s="61"/>
      <c r="F15" s="62"/>
      <c r="G15" s="62"/>
      <c r="H15" s="36" t="e">
        <f>'BİLANÇO '!#REF!</f>
        <v>#REF!</v>
      </c>
      <c r="I15" s="61"/>
      <c r="J15" s="49" t="s">
        <v>170</v>
      </c>
      <c r="K15" s="36">
        <v>939315.34</v>
      </c>
      <c r="L15" s="60"/>
      <c r="M15" s="36" t="e">
        <f>'BİLANÇO '!#REF!</f>
        <v>#REF!</v>
      </c>
      <c r="N15" s="60"/>
      <c r="O15" s="36" t="e">
        <f>'BİLANÇO '!#REF!</f>
        <v>#REF!</v>
      </c>
      <c r="P15" s="60"/>
    </row>
    <row r="16" spans="1:16" x14ac:dyDescent="0.2">
      <c r="A16" s="38" t="s">
        <v>84</v>
      </c>
      <c r="B16" s="40">
        <f>21949057.91+19306849.18</f>
        <v>41255907.090000004</v>
      </c>
      <c r="C16" s="36"/>
      <c r="D16" s="36" t="e">
        <f>'BİLANÇO '!#REF!</f>
        <v>#REF!</v>
      </c>
      <c r="E16" s="36"/>
      <c r="F16" s="32"/>
      <c r="G16" s="32"/>
      <c r="H16" s="36" t="e">
        <f>'BİLANÇO '!#REF!</f>
        <v>#REF!</v>
      </c>
      <c r="I16" s="36"/>
      <c r="J16" s="35" t="s">
        <v>83</v>
      </c>
      <c r="K16" s="36"/>
      <c r="L16" s="37">
        <f>SUM(K17:K19)</f>
        <v>4548716.1900000004</v>
      </c>
      <c r="M16" s="36" t="e">
        <f>'BİLANÇO '!#REF!</f>
        <v>#REF!</v>
      </c>
      <c r="N16" s="37" t="e">
        <f>SUM(M17:M19)</f>
        <v>#REF!</v>
      </c>
      <c r="O16" s="36" t="e">
        <f>'BİLANÇO '!#REF!</f>
        <v>#REF!</v>
      </c>
      <c r="P16" s="44" t="e">
        <f>SUM(O17:O19)</f>
        <v>#REF!</v>
      </c>
    </row>
    <row r="17" spans="1:16" x14ac:dyDescent="0.2">
      <c r="A17" s="38" t="s">
        <v>86</v>
      </c>
      <c r="B17" s="40">
        <v>256766.68</v>
      </c>
      <c r="C17" s="36"/>
      <c r="D17" s="36" t="e">
        <f>'BİLANÇO '!#REF!</f>
        <v>#REF!</v>
      </c>
      <c r="E17" s="36"/>
      <c r="F17" s="32"/>
      <c r="G17" s="32"/>
      <c r="H17" s="36" t="e">
        <f>'BİLANÇO '!#REF!</f>
        <v>#REF!</v>
      </c>
      <c r="I17" s="36"/>
      <c r="J17" s="38" t="s">
        <v>85</v>
      </c>
      <c r="K17" s="36">
        <v>1311837.1399999999</v>
      </c>
      <c r="L17" s="37"/>
      <c r="M17" s="36" t="e">
        <f>'BİLANÇO '!#REF!</f>
        <v>#REF!</v>
      </c>
      <c r="N17" s="37"/>
      <c r="O17" s="36" t="e">
        <f>'BİLANÇO '!#REF!</f>
        <v>#REF!</v>
      </c>
      <c r="P17" s="37"/>
    </row>
    <row r="18" spans="1:16" x14ac:dyDescent="0.2">
      <c r="A18" s="38" t="s">
        <v>88</v>
      </c>
      <c r="B18" s="40">
        <v>4010791.93</v>
      </c>
      <c r="C18" s="36"/>
      <c r="D18" s="36" t="e">
        <f>'BİLANÇO '!#REF!</f>
        <v>#REF!</v>
      </c>
      <c r="E18" s="36"/>
      <c r="F18" s="32"/>
      <c r="G18" s="32"/>
      <c r="H18" s="36" t="e">
        <f>'BİLANÇO '!#REF!</f>
        <v>#REF!</v>
      </c>
      <c r="I18" s="36"/>
      <c r="J18" s="38" t="s">
        <v>87</v>
      </c>
      <c r="K18" s="36">
        <v>2181718.64</v>
      </c>
      <c r="L18" s="37"/>
      <c r="M18" s="36" t="e">
        <f>'BİLANÇO '!#REF!</f>
        <v>#REF!</v>
      </c>
      <c r="N18" s="37"/>
      <c r="O18" s="36" t="e">
        <f>'BİLANÇO '!#REF!</f>
        <v>#REF!</v>
      </c>
      <c r="P18" s="37"/>
    </row>
    <row r="19" spans="1:16" x14ac:dyDescent="0.2">
      <c r="A19" s="38" t="s">
        <v>90</v>
      </c>
      <c r="B19" s="40">
        <v>3614804.91</v>
      </c>
      <c r="C19" s="36"/>
      <c r="D19" s="36" t="e">
        <f>'BİLANÇO '!#REF!</f>
        <v>#REF!</v>
      </c>
      <c r="E19" s="36"/>
      <c r="F19" s="32"/>
      <c r="G19" s="32"/>
      <c r="H19" s="36" t="e">
        <f>'BİLANÇO '!#REF!</f>
        <v>#REF!</v>
      </c>
      <c r="I19" s="36"/>
      <c r="J19" s="38" t="s">
        <v>89</v>
      </c>
      <c r="K19" s="36">
        <v>1055160.4099999999</v>
      </c>
      <c r="L19" s="32"/>
      <c r="M19" s="36" t="e">
        <f>'BİLANÇO '!#REF!</f>
        <v>#REF!</v>
      </c>
      <c r="N19" s="32"/>
      <c r="O19" s="36" t="e">
        <f>'BİLANÇO '!#REF!</f>
        <v>#REF!</v>
      </c>
      <c r="P19" s="32"/>
    </row>
    <row r="20" spans="1:16" x14ac:dyDescent="0.2">
      <c r="A20" s="38" t="s">
        <v>92</v>
      </c>
      <c r="B20" s="40">
        <f>-3614804.91</f>
        <v>-3614804.91</v>
      </c>
      <c r="C20" s="36"/>
      <c r="D20" s="36" t="e">
        <f>'BİLANÇO '!#REF!</f>
        <v>#REF!</v>
      </c>
      <c r="E20" s="36"/>
      <c r="F20" s="32"/>
      <c r="G20" s="32"/>
      <c r="H20" s="36" t="e">
        <f>'BİLANÇO '!#REF!</f>
        <v>#REF!</v>
      </c>
      <c r="I20" s="36"/>
      <c r="J20" s="35" t="s">
        <v>91</v>
      </c>
      <c r="K20" s="36"/>
      <c r="L20" s="37">
        <f>SUM(K21:K22)</f>
        <v>43152343.900000006</v>
      </c>
      <c r="M20" s="36" t="e">
        <f>'BİLANÇO '!#REF!</f>
        <v>#REF!</v>
      </c>
      <c r="N20" s="37" t="e">
        <f>SUM(M21:M22)</f>
        <v>#REF!</v>
      </c>
      <c r="O20" s="36" t="e">
        <f>'BİLANÇO '!#REF!</f>
        <v>#REF!</v>
      </c>
      <c r="P20" s="44" t="e">
        <f>SUM(O21:O22)</f>
        <v>#REF!</v>
      </c>
    </row>
    <row r="21" spans="1:16" x14ac:dyDescent="0.2">
      <c r="A21" s="35" t="s">
        <v>94</v>
      </c>
      <c r="B21" s="36"/>
      <c r="C21" s="36">
        <f>SUM(B22:B26)</f>
        <v>1716851.37</v>
      </c>
      <c r="D21" s="36" t="e">
        <f>'BİLANÇO '!#REF!</f>
        <v>#REF!</v>
      </c>
      <c r="E21" s="36" t="e">
        <f>SUM(D22:D26)</f>
        <v>#REF!</v>
      </c>
      <c r="F21" s="32"/>
      <c r="G21" s="32"/>
      <c r="H21" s="36" t="e">
        <f>'BİLANÇO '!#REF!</f>
        <v>#REF!</v>
      </c>
      <c r="I21" s="36" t="e">
        <f>SUM(H22:H26)</f>
        <v>#REF!</v>
      </c>
      <c r="J21" s="35" t="s">
        <v>93</v>
      </c>
      <c r="K21" s="42">
        <v>28155189.940000001</v>
      </c>
      <c r="L21" s="37"/>
      <c r="M21" s="36" t="e">
        <f>'BİLANÇO '!#REF!</f>
        <v>#REF!</v>
      </c>
      <c r="N21" s="37"/>
      <c r="O21" s="36" t="e">
        <f>'BİLANÇO '!#REF!</f>
        <v>#REF!</v>
      </c>
      <c r="P21" s="37"/>
    </row>
    <row r="22" spans="1:16" x14ac:dyDescent="0.2">
      <c r="A22" s="38" t="s">
        <v>96</v>
      </c>
      <c r="B22" s="36"/>
      <c r="C22" s="36"/>
      <c r="D22" s="36" t="e">
        <f>'BİLANÇO '!#REF!</f>
        <v>#REF!</v>
      </c>
      <c r="E22" s="36"/>
      <c r="F22" s="32"/>
      <c r="G22" s="32"/>
      <c r="H22" s="36" t="e">
        <f>'BİLANÇO '!#REF!</f>
        <v>#REF!</v>
      </c>
      <c r="I22" s="36"/>
      <c r="J22" s="35" t="s">
        <v>95</v>
      </c>
      <c r="K22" s="36">
        <v>14997153.960000001</v>
      </c>
      <c r="L22" s="37"/>
      <c r="M22" s="36" t="e">
        <f>'BİLANÇO '!#REF!</f>
        <v>#REF!</v>
      </c>
      <c r="N22" s="37"/>
      <c r="O22" s="36" t="e">
        <f>'BİLANÇO '!#REF!</f>
        <v>#REF!</v>
      </c>
      <c r="P22" s="37"/>
    </row>
    <row r="23" spans="1:16" x14ac:dyDescent="0.2">
      <c r="A23" s="38" t="s">
        <v>98</v>
      </c>
      <c r="B23" s="36">
        <v>330700.51</v>
      </c>
      <c r="C23" s="36"/>
      <c r="D23" s="36" t="e">
        <f>'BİLANÇO '!#REF!</f>
        <v>#REF!</v>
      </c>
      <c r="E23" s="36"/>
      <c r="F23" s="32"/>
      <c r="G23" s="32"/>
      <c r="H23" s="36" t="e">
        <f>'BİLANÇO '!#REF!</f>
        <v>#REF!</v>
      </c>
      <c r="I23" s="36"/>
      <c r="J23" s="35" t="s">
        <v>97</v>
      </c>
      <c r="K23" s="36"/>
      <c r="L23" s="37">
        <f>SUM(K24:K25)</f>
        <v>719799.86</v>
      </c>
      <c r="M23" s="36" t="e">
        <f>'BİLANÇO '!#REF!</f>
        <v>#REF!</v>
      </c>
      <c r="N23" s="37" t="e">
        <f>SUM(M24:M25)</f>
        <v>#REF!</v>
      </c>
      <c r="O23" s="36" t="e">
        <f>'BİLANÇO '!#REF!</f>
        <v>#REF!</v>
      </c>
      <c r="P23" s="44" t="e">
        <f>SUM(O24:O25)</f>
        <v>#REF!</v>
      </c>
    </row>
    <row r="24" spans="1:16" x14ac:dyDescent="0.2">
      <c r="A24" s="38" t="s">
        <v>100</v>
      </c>
      <c r="B24" s="36">
        <v>754439.75</v>
      </c>
      <c r="C24" s="36"/>
      <c r="D24" s="36" t="e">
        <f>'BİLANÇO '!#REF!</f>
        <v>#REF!</v>
      </c>
      <c r="E24" s="36"/>
      <c r="F24" s="32"/>
      <c r="G24" s="32"/>
      <c r="H24" s="36" t="e">
        <f>'BİLANÇO '!#REF!</f>
        <v>#REF!</v>
      </c>
      <c r="I24" s="36"/>
      <c r="J24" s="38" t="s">
        <v>99</v>
      </c>
      <c r="K24" s="36">
        <v>417330.75</v>
      </c>
      <c r="L24" s="37"/>
      <c r="M24" s="36" t="e">
        <f>'BİLANÇO '!#REF!</f>
        <v>#REF!</v>
      </c>
      <c r="N24" s="37"/>
      <c r="O24" s="36" t="e">
        <f>'BİLANÇO '!#REF!</f>
        <v>#REF!</v>
      </c>
      <c r="P24" s="37"/>
    </row>
    <row r="25" spans="1:16" x14ac:dyDescent="0.2">
      <c r="A25" s="38" t="s">
        <v>102</v>
      </c>
      <c r="B25" s="36">
        <v>256674.99</v>
      </c>
      <c r="C25" s="36"/>
      <c r="D25" s="36" t="e">
        <f>'BİLANÇO '!#REF!</f>
        <v>#REF!</v>
      </c>
      <c r="E25" s="36"/>
      <c r="F25" s="32"/>
      <c r="G25" s="32"/>
      <c r="H25" s="36" t="e">
        <f>'BİLANÇO '!#REF!</f>
        <v>#REF!</v>
      </c>
      <c r="I25" s="36"/>
      <c r="J25" s="38" t="s">
        <v>101</v>
      </c>
      <c r="K25" s="36">
        <v>302469.11</v>
      </c>
      <c r="L25" s="37"/>
      <c r="M25" s="36" t="e">
        <f>'BİLANÇO '!#REF!</f>
        <v>#REF!</v>
      </c>
      <c r="N25" s="37"/>
      <c r="O25" s="36" t="e">
        <f>'BİLANÇO '!#REF!</f>
        <v>#REF!</v>
      </c>
      <c r="P25" s="37"/>
    </row>
    <row r="26" spans="1:16" x14ac:dyDescent="0.2">
      <c r="A26" s="38" t="s">
        <v>103</v>
      </c>
      <c r="B26" s="36">
        <v>375036.12</v>
      </c>
      <c r="C26" s="36"/>
      <c r="D26" s="36" t="e">
        <f>'BİLANÇO '!#REF!</f>
        <v>#REF!</v>
      </c>
      <c r="E26" s="36"/>
      <c r="F26" s="32"/>
      <c r="G26" s="32"/>
      <c r="H26" s="36" t="e">
        <f>'BİLANÇO '!#REF!</f>
        <v>#REF!</v>
      </c>
      <c r="I26" s="36"/>
      <c r="J26" s="35" t="s">
        <v>104</v>
      </c>
      <c r="K26" s="36"/>
      <c r="L26" s="37">
        <v>0</v>
      </c>
      <c r="M26" s="36" t="e">
        <f>'BİLANÇO '!#REF!</f>
        <v>#REF!</v>
      </c>
      <c r="N26" s="37">
        <v>0</v>
      </c>
      <c r="O26" s="36" t="e">
        <f>'BİLANÇO '!#REF!</f>
        <v>#REF!</v>
      </c>
      <c r="P26" s="37">
        <v>0</v>
      </c>
    </row>
    <row r="27" spans="1:16" x14ac:dyDescent="0.2">
      <c r="A27" s="35" t="s">
        <v>105</v>
      </c>
      <c r="B27" s="36"/>
      <c r="C27" s="36">
        <f>SUM(B28:B32)</f>
        <v>9217641.4199999999</v>
      </c>
      <c r="D27" s="36" t="e">
        <f>'BİLANÇO '!#REF!</f>
        <v>#REF!</v>
      </c>
      <c r="E27" s="36" t="e">
        <f>SUM(D28:D32)</f>
        <v>#REF!</v>
      </c>
      <c r="F27" s="32"/>
      <c r="G27" s="32"/>
      <c r="H27" s="36" t="e">
        <f>'BİLANÇO '!#REF!</f>
        <v>#REF!</v>
      </c>
      <c r="I27" s="36" t="e">
        <f>SUM(H28:H32)</f>
        <v>#REF!</v>
      </c>
      <c r="J27" s="38" t="s">
        <v>106</v>
      </c>
      <c r="K27" s="36"/>
      <c r="L27" s="37"/>
      <c r="M27" s="36" t="e">
        <f>'BİLANÇO '!#REF!</f>
        <v>#REF!</v>
      </c>
      <c r="N27" s="37"/>
      <c r="O27" s="36" t="e">
        <f>'BİLANÇO '!#REF!</f>
        <v>#REF!</v>
      </c>
      <c r="P27" s="37"/>
    </row>
    <row r="28" spans="1:16" x14ac:dyDescent="0.2">
      <c r="A28" s="38" t="s">
        <v>107</v>
      </c>
      <c r="B28" s="36">
        <v>625568.87</v>
      </c>
      <c r="C28" s="36"/>
      <c r="D28" s="36" t="e">
        <f>'BİLANÇO '!#REF!</f>
        <v>#REF!</v>
      </c>
      <c r="E28" s="36"/>
      <c r="F28" s="32"/>
      <c r="G28" s="32"/>
      <c r="H28" s="36" t="e">
        <f>'BİLANÇO '!#REF!</f>
        <v>#REF!</v>
      </c>
      <c r="I28" s="36"/>
      <c r="J28" s="38" t="s">
        <v>108</v>
      </c>
      <c r="K28" s="36"/>
      <c r="L28" s="37"/>
      <c r="M28" s="36" t="e">
        <f>'BİLANÇO '!#REF!</f>
        <v>#REF!</v>
      </c>
      <c r="N28" s="37"/>
      <c r="O28" s="36" t="e">
        <f>'BİLANÇO '!#REF!</f>
        <v>#REF!</v>
      </c>
      <c r="P28" s="37"/>
    </row>
    <row r="29" spans="1:16" x14ac:dyDescent="0.2">
      <c r="A29" s="49" t="s">
        <v>173</v>
      </c>
      <c r="B29" s="36">
        <v>0</v>
      </c>
      <c r="C29" s="36"/>
      <c r="D29" s="36" t="e">
        <f>'BİLANÇO '!#REF!</f>
        <v>#REF!</v>
      </c>
      <c r="E29" s="36"/>
      <c r="F29" s="32"/>
      <c r="G29" s="32"/>
      <c r="H29" s="36" t="e">
        <f>'BİLANÇO '!#REF!</f>
        <v>#REF!</v>
      </c>
      <c r="I29" s="36"/>
      <c r="J29" s="38"/>
      <c r="K29" s="36"/>
      <c r="L29" s="37"/>
      <c r="M29" s="36" t="e">
        <f>'BİLANÇO '!#REF!</f>
        <v>#REF!</v>
      </c>
      <c r="N29" s="37"/>
      <c r="O29" s="36" t="e">
        <f>'BİLANÇO '!#REF!</f>
        <v>#REF!</v>
      </c>
      <c r="P29" s="37"/>
    </row>
    <row r="30" spans="1:16" x14ac:dyDescent="0.2">
      <c r="A30" s="38" t="s">
        <v>109</v>
      </c>
      <c r="B30" s="36">
        <f>1967359.15+19401.15</f>
        <v>1986760.2999999998</v>
      </c>
      <c r="C30" s="36"/>
      <c r="D30" s="36" t="e">
        <f>'BİLANÇO '!#REF!</f>
        <v>#REF!</v>
      </c>
      <c r="E30" s="36"/>
      <c r="F30" s="32"/>
      <c r="G30" s="32"/>
      <c r="H30" s="36" t="e">
        <f>'BİLANÇO '!#REF!</f>
        <v>#REF!</v>
      </c>
      <c r="I30" s="36"/>
      <c r="J30" s="35" t="s">
        <v>110</v>
      </c>
      <c r="K30" s="36"/>
      <c r="L30" s="37">
        <f>SUM(K31:K32)</f>
        <v>2413871.9900000002</v>
      </c>
      <c r="M30" s="36" t="e">
        <f>'BİLANÇO '!#REF!</f>
        <v>#REF!</v>
      </c>
      <c r="N30" s="37" t="e">
        <f>SUM(M31:M32)</f>
        <v>#REF!</v>
      </c>
      <c r="O30" s="36" t="e">
        <f>'BİLANÇO '!#REF!</f>
        <v>#REF!</v>
      </c>
      <c r="P30" s="44" t="e">
        <f>SUM(O31:O32)</f>
        <v>#REF!</v>
      </c>
    </row>
    <row r="31" spans="1:16" x14ac:dyDescent="0.2">
      <c r="A31" s="38" t="s">
        <v>111</v>
      </c>
      <c r="B31" s="36">
        <v>20810.990000000002</v>
      </c>
      <c r="C31" s="36"/>
      <c r="D31" s="36" t="e">
        <f>'BİLANÇO '!#REF!</f>
        <v>#REF!</v>
      </c>
      <c r="E31" s="36"/>
      <c r="F31" s="32"/>
      <c r="G31" s="32"/>
      <c r="H31" s="36" t="e">
        <f>'BİLANÇO '!#REF!</f>
        <v>#REF!</v>
      </c>
      <c r="I31" s="36"/>
      <c r="J31" s="38" t="s">
        <v>112</v>
      </c>
      <c r="K31" s="36">
        <v>1454105.23</v>
      </c>
      <c r="L31" s="37"/>
      <c r="M31" s="36" t="e">
        <f>'BİLANÇO '!#REF!</f>
        <v>#REF!</v>
      </c>
      <c r="N31" s="37"/>
      <c r="O31" s="36" t="e">
        <f>'BİLANÇO '!#REF!</f>
        <v>#REF!</v>
      </c>
      <c r="P31" s="37"/>
    </row>
    <row r="32" spans="1:16" x14ac:dyDescent="0.2">
      <c r="A32" s="38" t="s">
        <v>113</v>
      </c>
      <c r="B32" s="36">
        <v>6584501.2599999998</v>
      </c>
      <c r="C32" s="36"/>
      <c r="D32" s="36" t="e">
        <f>'BİLANÇO '!#REF!</f>
        <v>#REF!</v>
      </c>
      <c r="E32" s="36"/>
      <c r="F32" s="32"/>
      <c r="G32" s="32"/>
      <c r="H32" s="36" t="e">
        <f>'BİLANÇO '!#REF!</f>
        <v>#REF!</v>
      </c>
      <c r="I32" s="36"/>
      <c r="J32" s="38" t="s">
        <v>114</v>
      </c>
      <c r="K32" s="36">
        <v>959766.76</v>
      </c>
      <c r="L32" s="37"/>
      <c r="M32" s="36" t="e">
        <f>'BİLANÇO '!#REF!</f>
        <v>#REF!</v>
      </c>
      <c r="N32" s="37"/>
      <c r="O32" s="36" t="e">
        <f>'BİLANÇO '!#REF!</f>
        <v>#REF!</v>
      </c>
      <c r="P32" s="37"/>
    </row>
    <row r="33" spans="1:16" x14ac:dyDescent="0.2">
      <c r="A33" s="35" t="s">
        <v>115</v>
      </c>
      <c r="B33" s="36"/>
      <c r="C33" s="36">
        <f>SUM(B34:B35)</f>
        <v>10713183.83</v>
      </c>
      <c r="D33" s="36" t="e">
        <f>'BİLANÇO '!#REF!</f>
        <v>#REF!</v>
      </c>
      <c r="E33" s="36" t="e">
        <f>SUM(D34:D35)</f>
        <v>#REF!</v>
      </c>
      <c r="F33" s="32"/>
      <c r="G33" s="32"/>
      <c r="H33" s="36" t="e">
        <f>'BİLANÇO '!#REF!</f>
        <v>#REF!</v>
      </c>
      <c r="I33" s="36" t="e">
        <f>SUM(H34:H35)</f>
        <v>#REF!</v>
      </c>
      <c r="J33" s="43" t="s">
        <v>116</v>
      </c>
      <c r="K33" s="36"/>
      <c r="L33" s="44">
        <f>SUM(K8:K32)</f>
        <v>96754500.460000023</v>
      </c>
      <c r="M33" s="36" t="e">
        <f>'BİLANÇO '!#REF!</f>
        <v>#REF!</v>
      </c>
      <c r="N33" s="44" t="e">
        <f>SUM(M8:M32)</f>
        <v>#REF!</v>
      </c>
      <c r="O33" s="36" t="e">
        <f>'BİLANÇO '!#REF!</f>
        <v>#REF!</v>
      </c>
      <c r="P33" s="44" t="e">
        <f>SUM(O8:O32)</f>
        <v>#REF!</v>
      </c>
    </row>
    <row r="34" spans="1:16" x14ac:dyDescent="0.2">
      <c r="A34" s="38" t="s">
        <v>117</v>
      </c>
      <c r="B34" s="36">
        <v>10312364.91</v>
      </c>
      <c r="C34" s="36"/>
      <c r="D34" s="36" t="e">
        <f>'BİLANÇO '!#REF!</f>
        <v>#REF!</v>
      </c>
      <c r="E34" s="36"/>
      <c r="F34" s="32"/>
      <c r="G34" s="32"/>
      <c r="H34" s="36" t="e">
        <f>'BİLANÇO '!#REF!</f>
        <v>#REF!</v>
      </c>
      <c r="I34" s="36"/>
      <c r="J34" s="32"/>
      <c r="K34" s="36"/>
      <c r="L34" s="37"/>
      <c r="M34" s="36" t="e">
        <f>'BİLANÇO '!#REF!</f>
        <v>#REF!</v>
      </c>
      <c r="N34" s="37"/>
      <c r="O34" s="36" t="e">
        <f>'BİLANÇO '!#REF!</f>
        <v>#REF!</v>
      </c>
      <c r="P34" s="37"/>
    </row>
    <row r="35" spans="1:16" x14ac:dyDescent="0.2">
      <c r="A35" s="38" t="s">
        <v>118</v>
      </c>
      <c r="B35" s="36">
        <v>400818.92</v>
      </c>
      <c r="C35" s="36"/>
      <c r="D35" s="36" t="e">
        <f>'BİLANÇO '!#REF!</f>
        <v>#REF!</v>
      </c>
      <c r="E35" s="36"/>
      <c r="F35" s="32"/>
      <c r="G35" s="32"/>
      <c r="H35" s="36" t="e">
        <f>'BİLANÇO '!#REF!</f>
        <v>#REF!</v>
      </c>
      <c r="I35" s="36"/>
      <c r="J35" s="35" t="s">
        <v>119</v>
      </c>
      <c r="K35" s="36"/>
      <c r="L35" s="37"/>
      <c r="M35" s="36" t="e">
        <f>'BİLANÇO '!#REF!</f>
        <v>#REF!</v>
      </c>
      <c r="N35" s="37"/>
      <c r="O35" s="36" t="e">
        <f>'BİLANÇO '!#REF!</f>
        <v>#REF!</v>
      </c>
      <c r="P35" s="37"/>
    </row>
    <row r="36" spans="1:16" x14ac:dyDescent="0.2">
      <c r="A36" s="35" t="s">
        <v>120</v>
      </c>
      <c r="C36" s="36">
        <f>SUM(B37:B39)</f>
        <v>1730060.6900000002</v>
      </c>
      <c r="D36" s="36" t="e">
        <f>'BİLANÇO '!#REF!</f>
        <v>#REF!</v>
      </c>
      <c r="E36" s="36" t="e">
        <f>SUM(D37:D39)</f>
        <v>#REF!</v>
      </c>
      <c r="F36" s="32"/>
      <c r="G36" s="32"/>
      <c r="H36" s="36" t="e">
        <f>'BİLANÇO '!#REF!</f>
        <v>#REF!</v>
      </c>
      <c r="I36" s="36" t="e">
        <f>SUM(H37:H39)</f>
        <v>#REF!</v>
      </c>
      <c r="J36" s="35" t="s">
        <v>68</v>
      </c>
      <c r="K36" s="36"/>
      <c r="L36" s="37">
        <f>SUM(K37:K39)</f>
        <v>24893892.48</v>
      </c>
      <c r="M36" s="36" t="e">
        <f>'BİLANÇO '!#REF!</f>
        <v>#REF!</v>
      </c>
      <c r="N36" s="37" t="e">
        <f>SUM(M37:M39)</f>
        <v>#REF!</v>
      </c>
      <c r="O36" s="36" t="e">
        <f>'BİLANÇO '!#REF!</f>
        <v>#REF!</v>
      </c>
      <c r="P36" s="44" t="e">
        <f>SUM(O37:O39)</f>
        <v>#REF!</v>
      </c>
    </row>
    <row r="37" spans="1:16" x14ac:dyDescent="0.2">
      <c r="A37" s="38" t="s">
        <v>121</v>
      </c>
      <c r="B37" s="36">
        <v>310967.64</v>
      </c>
      <c r="C37" s="36"/>
      <c r="D37" s="36" t="e">
        <f>'BİLANÇO '!#REF!</f>
        <v>#REF!</v>
      </c>
      <c r="E37" s="36"/>
      <c r="F37" s="32"/>
      <c r="G37" s="32"/>
      <c r="H37" s="36" t="e">
        <f>'BİLANÇO '!#REF!</f>
        <v>#REF!</v>
      </c>
      <c r="I37" s="36"/>
      <c r="J37" s="38" t="s">
        <v>70</v>
      </c>
      <c r="K37" s="36">
        <v>20863915.59</v>
      </c>
      <c r="L37" s="37"/>
      <c r="M37" s="36" t="e">
        <f>'BİLANÇO '!#REF!</f>
        <v>#REF!</v>
      </c>
      <c r="N37" s="37"/>
      <c r="O37" s="36" t="e">
        <f>'BİLANÇO '!#REF!</f>
        <v>#REF!</v>
      </c>
      <c r="P37" s="37"/>
    </row>
    <row r="38" spans="1:16" x14ac:dyDescent="0.2">
      <c r="A38" s="45" t="s">
        <v>122</v>
      </c>
      <c r="B38" s="36">
        <v>56630.69</v>
      </c>
      <c r="C38" s="36"/>
      <c r="D38" s="36" t="e">
        <f>'BİLANÇO '!#REF!</f>
        <v>#REF!</v>
      </c>
      <c r="E38" s="36"/>
      <c r="F38" s="32"/>
      <c r="G38" s="32"/>
      <c r="H38" s="36" t="e">
        <f>'BİLANÇO '!#REF!</f>
        <v>#REF!</v>
      </c>
      <c r="I38" s="36"/>
      <c r="J38" s="38" t="s">
        <v>72</v>
      </c>
      <c r="K38" s="36">
        <v>4366645.2</v>
      </c>
      <c r="L38" s="37"/>
      <c r="M38" s="36" t="e">
        <f>'BİLANÇO '!#REF!</f>
        <v>#REF!</v>
      </c>
      <c r="N38" s="37"/>
      <c r="O38" s="36" t="e">
        <f>'BİLANÇO '!#REF!</f>
        <v>#REF!</v>
      </c>
      <c r="P38" s="37"/>
    </row>
    <row r="39" spans="1:16" x14ac:dyDescent="0.2">
      <c r="A39" s="38" t="s">
        <v>123</v>
      </c>
      <c r="B39" s="36">
        <v>1362462.36</v>
      </c>
      <c r="C39" s="36"/>
      <c r="D39" s="36" t="e">
        <f>'BİLANÇO '!#REF!</f>
        <v>#REF!</v>
      </c>
      <c r="E39" s="36"/>
      <c r="F39" s="32"/>
      <c r="G39" s="32"/>
      <c r="H39" s="36" t="e">
        <f>'BİLANÇO '!#REF!</f>
        <v>#REF!</v>
      </c>
      <c r="I39" s="36"/>
      <c r="J39" s="38" t="s">
        <v>74</v>
      </c>
      <c r="K39" s="36">
        <v>-336668.31</v>
      </c>
      <c r="L39" s="37"/>
      <c r="M39" s="36" t="e">
        <f>'BİLANÇO '!#REF!</f>
        <v>#REF!</v>
      </c>
      <c r="N39" s="37"/>
      <c r="O39" s="36" t="e">
        <f>'BİLANÇO '!#REF!</f>
        <v>#REF!</v>
      </c>
      <c r="P39" s="37"/>
    </row>
    <row r="40" spans="1:16" x14ac:dyDescent="0.2">
      <c r="A40" s="43" t="s">
        <v>124</v>
      </c>
      <c r="B40" s="46"/>
      <c r="C40" s="47">
        <f>SUM(B8:B39)</f>
        <v>103458500.45000002</v>
      </c>
      <c r="D40" s="36" t="e">
        <f>'BİLANÇO '!#REF!</f>
        <v>#REF!</v>
      </c>
      <c r="E40" s="47" t="e">
        <f>SUM(D8:D39)</f>
        <v>#REF!</v>
      </c>
      <c r="F40" s="29"/>
      <c r="G40" s="29"/>
      <c r="H40" s="36" t="e">
        <f>'BİLANÇO '!#REF!</f>
        <v>#REF!</v>
      </c>
      <c r="I40" s="47" t="e">
        <f>SUM(H8:H39)</f>
        <v>#REF!</v>
      </c>
      <c r="J40" s="43" t="s">
        <v>125</v>
      </c>
      <c r="K40" s="46"/>
      <c r="L40" s="48">
        <f>SUM(K37:K39)</f>
        <v>24893892.48</v>
      </c>
      <c r="M40" s="36" t="e">
        <f>'BİLANÇO '!#REF!</f>
        <v>#REF!</v>
      </c>
      <c r="N40" s="48" t="e">
        <f>SUM(M37:M39)</f>
        <v>#REF!</v>
      </c>
      <c r="O40" s="36" t="e">
        <f>'BİLANÇO '!#REF!</f>
        <v>#REF!</v>
      </c>
      <c r="P40" s="48" t="e">
        <f>SUM(O37:O39)</f>
        <v>#REF!</v>
      </c>
    </row>
    <row r="41" spans="1:16" x14ac:dyDescent="0.2">
      <c r="A41" s="43"/>
      <c r="B41" s="46"/>
      <c r="C41" s="47"/>
      <c r="D41" s="36" t="e">
        <f>'BİLANÇO '!#REF!</f>
        <v>#REF!</v>
      </c>
      <c r="E41" s="47"/>
      <c r="F41" s="29"/>
      <c r="G41" s="29"/>
      <c r="H41" s="36" t="e">
        <f>'BİLANÇO '!#REF!</f>
        <v>#REF!</v>
      </c>
      <c r="I41" s="47"/>
      <c r="J41" s="43"/>
      <c r="K41" s="46"/>
      <c r="L41" s="48"/>
      <c r="M41" s="36" t="e">
        <f>'BİLANÇO '!#REF!</f>
        <v>#REF!</v>
      </c>
      <c r="N41" s="48"/>
      <c r="O41" s="36" t="e">
        <f>'BİLANÇO '!#REF!</f>
        <v>#REF!</v>
      </c>
      <c r="P41" s="48"/>
    </row>
    <row r="42" spans="1:16" x14ac:dyDescent="0.2">
      <c r="A42" s="35" t="s">
        <v>126</v>
      </c>
      <c r="B42" s="36"/>
      <c r="C42" s="36"/>
      <c r="D42" s="36" t="e">
        <f>'BİLANÇO '!#REF!</f>
        <v>#REF!</v>
      </c>
      <c r="E42" s="36"/>
      <c r="F42" s="32"/>
      <c r="G42" s="32"/>
      <c r="H42" s="36" t="e">
        <f>'BİLANÇO '!#REF!</f>
        <v>#REF!</v>
      </c>
      <c r="I42" s="36"/>
      <c r="J42" s="35" t="s">
        <v>127</v>
      </c>
      <c r="K42" s="36"/>
      <c r="L42" s="37"/>
      <c r="M42" s="36" t="e">
        <f>'BİLANÇO '!#REF!</f>
        <v>#REF!</v>
      </c>
      <c r="N42" s="37"/>
      <c r="O42" s="36" t="e">
        <f>'BİLANÇO '!#REF!</f>
        <v>#REF!</v>
      </c>
      <c r="P42" s="37"/>
    </row>
    <row r="43" spans="1:16" x14ac:dyDescent="0.2">
      <c r="A43" s="35" t="s">
        <v>128</v>
      </c>
      <c r="B43" s="36"/>
      <c r="C43" s="36">
        <f>SUM(B44:B47)</f>
        <v>7471246.9699999997</v>
      </c>
      <c r="D43" s="36" t="e">
        <f>'BİLANÇO '!#REF!</f>
        <v>#REF!</v>
      </c>
      <c r="E43" s="36" t="e">
        <f>SUM(D44:D47)</f>
        <v>#REF!</v>
      </c>
      <c r="F43" s="32"/>
      <c r="G43" s="32"/>
      <c r="H43" s="36" t="e">
        <f>'BİLANÇO '!#REF!</f>
        <v>#REF!</v>
      </c>
      <c r="I43" s="36" t="e">
        <f>SUM(H44:H47)</f>
        <v>#REF!</v>
      </c>
      <c r="J43" s="35" t="s">
        <v>129</v>
      </c>
      <c r="K43" s="36"/>
      <c r="L43" s="37">
        <f>SUM(K44:K46)</f>
        <v>20500000</v>
      </c>
      <c r="M43" s="36" t="e">
        <f>'BİLANÇO '!#REF!</f>
        <v>#REF!</v>
      </c>
      <c r="N43" s="37" t="e">
        <f>SUM(M44:M46)</f>
        <v>#REF!</v>
      </c>
      <c r="O43" s="36" t="e">
        <f>'BİLANÇO '!#REF!</f>
        <v>#REF!</v>
      </c>
      <c r="P43" s="44" t="e">
        <f>SUM(O44:O46)</f>
        <v>#REF!</v>
      </c>
    </row>
    <row r="44" spans="1:16" x14ac:dyDescent="0.2">
      <c r="A44" s="35" t="s">
        <v>130</v>
      </c>
      <c r="B44" s="36">
        <v>15506.27</v>
      </c>
      <c r="C44" s="36"/>
      <c r="D44" s="36" t="e">
        <f>'BİLANÇO '!#REF!</f>
        <v>#REF!</v>
      </c>
      <c r="E44" s="36"/>
      <c r="F44" s="32"/>
      <c r="G44" s="32"/>
      <c r="H44" s="36" t="e">
        <f>'BİLANÇO '!#REF!</f>
        <v>#REF!</v>
      </c>
      <c r="I44" s="36"/>
      <c r="J44" s="38" t="s">
        <v>131</v>
      </c>
      <c r="K44" s="36">
        <v>20500000</v>
      </c>
      <c r="L44" s="37"/>
      <c r="M44" s="36" t="e">
        <f>'BİLANÇO '!#REF!</f>
        <v>#REF!</v>
      </c>
      <c r="N44" s="37"/>
      <c r="O44" s="36" t="e">
        <f>'BİLANÇO '!#REF!</f>
        <v>#REF!</v>
      </c>
      <c r="P44" s="37"/>
    </row>
    <row r="45" spans="1:16" x14ac:dyDescent="0.2">
      <c r="A45" s="35" t="s">
        <v>132</v>
      </c>
      <c r="B45" s="36"/>
      <c r="C45" s="36"/>
      <c r="D45" s="36" t="e">
        <f>'BİLANÇO '!#REF!</f>
        <v>#REF!</v>
      </c>
      <c r="E45" s="36"/>
      <c r="F45" s="32"/>
      <c r="G45" s="32"/>
      <c r="H45" s="36" t="e">
        <f>'BİLANÇO '!#REF!</f>
        <v>#REF!</v>
      </c>
      <c r="I45" s="36"/>
      <c r="J45" s="38" t="s">
        <v>133</v>
      </c>
      <c r="K45" s="36"/>
      <c r="L45" s="37"/>
      <c r="M45" s="36" t="e">
        <f>'BİLANÇO '!#REF!</f>
        <v>#REF!</v>
      </c>
      <c r="N45" s="37"/>
      <c r="O45" s="36" t="e">
        <f>'BİLANÇO '!#REF!</f>
        <v>#REF!</v>
      </c>
      <c r="P45" s="37"/>
    </row>
    <row r="46" spans="1:16" x14ac:dyDescent="0.2">
      <c r="A46" s="35" t="s">
        <v>134</v>
      </c>
      <c r="B46" s="36">
        <v>7455740.7000000002</v>
      </c>
      <c r="C46" s="36"/>
      <c r="D46" s="36" t="e">
        <f>'BİLANÇO '!#REF!</f>
        <v>#REF!</v>
      </c>
      <c r="E46" s="36"/>
      <c r="F46" s="32"/>
      <c r="G46" s="32"/>
      <c r="H46" s="36" t="e">
        <f>'BİLANÇO '!#REF!</f>
        <v>#REF!</v>
      </c>
      <c r="I46" s="36"/>
      <c r="J46" s="38" t="s">
        <v>135</v>
      </c>
      <c r="K46" s="36"/>
      <c r="L46" s="37"/>
      <c r="M46" s="36" t="e">
        <f>'BİLANÇO '!#REF!</f>
        <v>#REF!</v>
      </c>
      <c r="N46" s="37"/>
      <c r="O46" s="36" t="e">
        <f>'BİLANÇO '!#REF!</f>
        <v>#REF!</v>
      </c>
      <c r="P46" s="37"/>
    </row>
    <row r="47" spans="1:16" x14ac:dyDescent="0.2">
      <c r="A47" s="35" t="s">
        <v>136</v>
      </c>
      <c r="B47" s="36"/>
      <c r="C47" s="36"/>
      <c r="D47" s="36" t="e">
        <f>'BİLANÇO '!#REF!</f>
        <v>#REF!</v>
      </c>
      <c r="E47" s="36"/>
      <c r="F47" s="32"/>
      <c r="G47" s="32"/>
      <c r="H47" s="36" t="e">
        <f>'BİLANÇO '!#REF!</f>
        <v>#REF!</v>
      </c>
      <c r="I47" s="36"/>
      <c r="J47" s="32"/>
      <c r="K47" s="36"/>
      <c r="L47" s="37"/>
      <c r="M47" s="36" t="e">
        <f>'BİLANÇO '!#REF!</f>
        <v>#REF!</v>
      </c>
      <c r="N47" s="37"/>
      <c r="O47" s="36" t="e">
        <f>'BİLANÇO '!#REF!</f>
        <v>#REF!</v>
      </c>
      <c r="P47" s="37"/>
    </row>
    <row r="48" spans="1:16" x14ac:dyDescent="0.2">
      <c r="A48" s="35" t="s">
        <v>137</v>
      </c>
      <c r="B48" s="36"/>
      <c r="C48" s="36">
        <f>SUM(B49:B56)</f>
        <v>10788843.569999998</v>
      </c>
      <c r="D48" s="36" t="e">
        <f>'BİLANÇO '!#REF!</f>
        <v>#REF!</v>
      </c>
      <c r="E48" s="36" t="e">
        <f>SUM(D49:D56)</f>
        <v>#REF!</v>
      </c>
      <c r="F48" s="32"/>
      <c r="G48" s="32"/>
      <c r="H48" s="36" t="e">
        <f>'BİLANÇO '!#REF!</f>
        <v>#REF!</v>
      </c>
      <c r="I48" s="36" t="e">
        <f>SUM(H49:H56)</f>
        <v>#REF!</v>
      </c>
      <c r="J48" s="35" t="s">
        <v>138</v>
      </c>
      <c r="K48" s="36"/>
      <c r="L48" s="37">
        <f>SUM(K49:K51)</f>
        <v>5997220.9900000002</v>
      </c>
      <c r="M48" s="36" t="e">
        <f>'BİLANÇO '!#REF!</f>
        <v>#REF!</v>
      </c>
      <c r="N48" s="37" t="e">
        <f>SUM(M49:M51)</f>
        <v>#REF!</v>
      </c>
      <c r="O48" s="36" t="e">
        <f>'BİLANÇO '!#REF!</f>
        <v>#REF!</v>
      </c>
      <c r="P48" s="44" t="e">
        <f>SUM(O49:O51)</f>
        <v>#REF!</v>
      </c>
    </row>
    <row r="49" spans="1:16" x14ac:dyDescent="0.2">
      <c r="A49" s="38" t="s">
        <v>139</v>
      </c>
      <c r="B49" s="36">
        <v>4500000</v>
      </c>
      <c r="C49" s="36"/>
      <c r="D49" s="36" t="e">
        <f>'BİLANÇO '!#REF!</f>
        <v>#REF!</v>
      </c>
      <c r="E49" s="36"/>
      <c r="F49" s="32"/>
      <c r="G49" s="32"/>
      <c r="H49" s="36" t="e">
        <f>'BİLANÇO '!#REF!</f>
        <v>#REF!</v>
      </c>
      <c r="I49" s="36"/>
      <c r="J49" s="38" t="s">
        <v>140</v>
      </c>
      <c r="K49" s="36">
        <v>2121751.0299999998</v>
      </c>
      <c r="L49" s="37"/>
      <c r="M49" s="36" t="e">
        <f>'BİLANÇO '!#REF!</f>
        <v>#REF!</v>
      </c>
      <c r="N49" s="37"/>
      <c r="O49" s="36" t="e">
        <f>'BİLANÇO '!#REF!</f>
        <v>#REF!</v>
      </c>
      <c r="P49" s="37"/>
    </row>
    <row r="50" spans="1:16" x14ac:dyDescent="0.2">
      <c r="A50" s="38" t="s">
        <v>141</v>
      </c>
      <c r="B50" s="36">
        <v>8003633.1699999999</v>
      </c>
      <c r="C50" s="36"/>
      <c r="D50" s="36" t="e">
        <f>'BİLANÇO '!#REF!</f>
        <v>#REF!</v>
      </c>
      <c r="E50" s="36"/>
      <c r="F50" s="32"/>
      <c r="G50" s="32"/>
      <c r="H50" s="36" t="e">
        <f>'BİLANÇO '!#REF!</f>
        <v>#REF!</v>
      </c>
      <c r="I50" s="36"/>
      <c r="J50" s="38" t="s">
        <v>142</v>
      </c>
      <c r="K50" s="36">
        <v>120934.89</v>
      </c>
      <c r="L50" s="37"/>
      <c r="M50" s="36" t="e">
        <f>'BİLANÇO '!#REF!</f>
        <v>#REF!</v>
      </c>
      <c r="N50" s="37"/>
      <c r="O50" s="36" t="e">
        <f>'BİLANÇO '!#REF!</f>
        <v>#REF!</v>
      </c>
      <c r="P50" s="37"/>
    </row>
    <row r="51" spans="1:16" x14ac:dyDescent="0.2">
      <c r="A51" s="38" t="s">
        <v>143</v>
      </c>
      <c r="B51" s="36">
        <v>2562571.0499999998</v>
      </c>
      <c r="C51" s="36"/>
      <c r="D51" s="36" t="e">
        <f>'BİLANÇO '!#REF!</f>
        <v>#REF!</v>
      </c>
      <c r="E51" s="36"/>
      <c r="F51" s="32"/>
      <c r="G51" s="32"/>
      <c r="H51" s="36" t="e">
        <f>'BİLANÇO '!#REF!</f>
        <v>#REF!</v>
      </c>
      <c r="I51" s="36"/>
      <c r="J51" s="49" t="s">
        <v>144</v>
      </c>
      <c r="K51" s="36">
        <v>3754535.07</v>
      </c>
      <c r="L51" s="37"/>
      <c r="M51" s="36" t="e">
        <f>'BİLANÇO '!#REF!</f>
        <v>#REF!</v>
      </c>
      <c r="N51" s="37"/>
      <c r="O51" s="36" t="e">
        <f>'BİLANÇO '!#REF!</f>
        <v>#REF!</v>
      </c>
      <c r="P51" s="37"/>
    </row>
    <row r="52" spans="1:16" x14ac:dyDescent="0.2">
      <c r="A52" s="38" t="s">
        <v>145</v>
      </c>
      <c r="B52" s="36">
        <v>801184.16</v>
      </c>
      <c r="C52" s="36"/>
      <c r="D52" s="36" t="e">
        <f>'BİLANÇO '!#REF!</f>
        <v>#REF!</v>
      </c>
      <c r="E52" s="36"/>
      <c r="F52" s="32"/>
      <c r="G52" s="32"/>
      <c r="H52" s="36" t="e">
        <f>'BİLANÇO '!#REF!</f>
        <v>#REF!</v>
      </c>
      <c r="I52" s="36"/>
      <c r="J52" s="49"/>
      <c r="K52" s="36"/>
      <c r="L52" s="37"/>
      <c r="M52" s="36" t="e">
        <f>'BİLANÇO '!#REF!</f>
        <v>#REF!</v>
      </c>
      <c r="N52" s="37"/>
      <c r="O52" s="36" t="e">
        <f>'BİLANÇO '!#REF!</f>
        <v>#REF!</v>
      </c>
      <c r="P52" s="37"/>
    </row>
    <row r="53" spans="1:16" x14ac:dyDescent="0.2">
      <c r="A53" s="38" t="s">
        <v>146</v>
      </c>
      <c r="B53" s="36">
        <v>7931228.6100000003</v>
      </c>
      <c r="C53" s="36"/>
      <c r="D53" s="36" t="e">
        <f>'BİLANÇO '!#REF!</f>
        <v>#REF!</v>
      </c>
      <c r="E53" s="36"/>
      <c r="F53" s="32"/>
      <c r="G53" s="32"/>
      <c r="H53" s="36" t="e">
        <f>'BİLANÇO '!#REF!</f>
        <v>#REF!</v>
      </c>
      <c r="I53" s="36"/>
      <c r="J53" s="35" t="s">
        <v>147</v>
      </c>
      <c r="K53" s="36"/>
      <c r="L53" s="37">
        <f>SUM(K54)</f>
        <v>11868916</v>
      </c>
      <c r="M53" s="36" t="e">
        <f>'BİLANÇO '!#REF!</f>
        <v>#REF!</v>
      </c>
      <c r="N53" s="37" t="e">
        <f>SUM(M54)</f>
        <v>#REF!</v>
      </c>
      <c r="O53" s="36" t="e">
        <f>'BİLANÇO '!#REF!</f>
        <v>#REF!</v>
      </c>
      <c r="P53" s="44" t="e">
        <f>SUM(O54)</f>
        <v>#REF!</v>
      </c>
    </row>
    <row r="54" spans="1:16" x14ac:dyDescent="0.2">
      <c r="A54" s="38" t="s">
        <v>148</v>
      </c>
      <c r="B54" s="36">
        <v>-13009773.42</v>
      </c>
      <c r="C54" s="36"/>
      <c r="D54" s="36" t="e">
        <f>'BİLANÇO '!#REF!</f>
        <v>#REF!</v>
      </c>
      <c r="E54" s="36"/>
      <c r="F54" s="32"/>
      <c r="G54" s="32"/>
      <c r="H54" s="36" t="e">
        <f>'BİLANÇO '!#REF!</f>
        <v>#REF!</v>
      </c>
      <c r="I54" s="36"/>
      <c r="J54" s="38" t="s">
        <v>149</v>
      </c>
      <c r="K54" s="36">
        <v>11868916</v>
      </c>
      <c r="L54" s="37"/>
      <c r="M54" s="36" t="e">
        <f>'BİLANÇO '!#REF!</f>
        <v>#REF!</v>
      </c>
      <c r="N54" s="37"/>
      <c r="O54" s="36" t="e">
        <f>'BİLANÇO '!#REF!</f>
        <v>#REF!</v>
      </c>
      <c r="P54" s="37"/>
    </row>
    <row r="55" spans="1:16" x14ac:dyDescent="0.2">
      <c r="A55" s="38" t="s">
        <v>150</v>
      </c>
      <c r="B55" s="36"/>
      <c r="C55" s="36"/>
      <c r="D55" s="36" t="e">
        <f>'BİLANÇO '!#REF!</f>
        <v>#REF!</v>
      </c>
      <c r="E55" s="36"/>
      <c r="F55" s="32"/>
      <c r="G55" s="32"/>
      <c r="H55" s="36" t="e">
        <f>'BİLANÇO '!#REF!</f>
        <v>#REF!</v>
      </c>
      <c r="I55" s="36"/>
      <c r="J55" s="35" t="s">
        <v>151</v>
      </c>
      <c r="K55" s="36"/>
      <c r="L55" s="37">
        <f>SUM(K56)</f>
        <v>-22094555.329999998</v>
      </c>
      <c r="M55" s="36" t="e">
        <f>'BİLANÇO '!#REF!</f>
        <v>#REF!</v>
      </c>
      <c r="N55" s="37" t="e">
        <f>SUM(M56)</f>
        <v>#REF!</v>
      </c>
      <c r="O55" s="36" t="e">
        <f>'BİLANÇO '!#REF!</f>
        <v>#REF!</v>
      </c>
      <c r="P55" s="44" t="e">
        <f>SUM(O56)</f>
        <v>#REF!</v>
      </c>
    </row>
    <row r="56" spans="1:16" x14ac:dyDescent="0.2">
      <c r="A56" s="38" t="s">
        <v>152</v>
      </c>
      <c r="B56" s="36"/>
      <c r="C56" s="36"/>
      <c r="D56" s="36" t="e">
        <f>'BİLANÇO '!#REF!</f>
        <v>#REF!</v>
      </c>
      <c r="E56" s="36"/>
      <c r="F56" s="32"/>
      <c r="G56" s="32"/>
      <c r="H56" s="36" t="e">
        <f>'BİLANÇO '!#REF!</f>
        <v>#REF!</v>
      </c>
      <c r="I56" s="36"/>
      <c r="J56" s="38" t="s">
        <v>153</v>
      </c>
      <c r="K56" s="36">
        <v>-22094555.329999998</v>
      </c>
      <c r="L56" s="37"/>
      <c r="M56" s="36" t="e">
        <f>'BİLANÇO '!#REF!</f>
        <v>#REF!</v>
      </c>
      <c r="N56" s="37"/>
      <c r="O56" s="36" t="e">
        <f>'BİLANÇO '!#REF!</f>
        <v>#REF!</v>
      </c>
      <c r="P56" s="37"/>
    </row>
    <row r="57" spans="1:16" x14ac:dyDescent="0.2">
      <c r="A57" s="35" t="s">
        <v>154</v>
      </c>
      <c r="B57" s="36"/>
      <c r="C57" s="36">
        <f>SUM(B58:B63)</f>
        <v>17935536.230000004</v>
      </c>
      <c r="D57" s="36" t="e">
        <f>'BİLANÇO '!#REF!</f>
        <v>#REF!</v>
      </c>
      <c r="E57" s="36" t="e">
        <f>SUM(D58:D63)</f>
        <v>#REF!</v>
      </c>
      <c r="F57" s="32"/>
      <c r="G57" s="32"/>
      <c r="H57" s="36" t="e">
        <f>'BİLANÇO '!#REF!</f>
        <v>#REF!</v>
      </c>
      <c r="I57" s="36" t="e">
        <f>SUM(H58:H63)</f>
        <v>#REF!</v>
      </c>
      <c r="J57" s="35" t="s">
        <v>155</v>
      </c>
      <c r="K57" s="36"/>
      <c r="L57" s="37">
        <f>SUM(K58:K59)</f>
        <v>1734152.62</v>
      </c>
      <c r="M57" s="36" t="e">
        <f>'BİLANÇO '!#REF!</f>
        <v>#REF!</v>
      </c>
      <c r="N57" s="37" t="e">
        <f>SUM(M58:M59)</f>
        <v>#REF!</v>
      </c>
      <c r="O57" s="36" t="e">
        <f>'BİLANÇO '!#REF!</f>
        <v>#REF!</v>
      </c>
      <c r="P57" s="37" t="e">
        <f>SUM(O58:O59)</f>
        <v>#REF!</v>
      </c>
    </row>
    <row r="58" spans="1:16" x14ac:dyDescent="0.2">
      <c r="A58" s="38" t="s">
        <v>156</v>
      </c>
      <c r="B58" s="36">
        <v>98146.08</v>
      </c>
      <c r="C58" s="36"/>
      <c r="D58" s="36" t="e">
        <f>'BİLANÇO '!#REF!</f>
        <v>#REF!</v>
      </c>
      <c r="E58" s="36"/>
      <c r="F58" s="32"/>
      <c r="G58" s="32"/>
      <c r="H58" s="36" t="e">
        <f>'BİLANÇO '!#REF!</f>
        <v>#REF!</v>
      </c>
      <c r="I58" s="36"/>
      <c r="J58" s="38" t="s">
        <v>157</v>
      </c>
      <c r="K58" s="36"/>
      <c r="L58" s="37"/>
      <c r="M58" s="36" t="e">
        <f>'BİLANÇO '!#REF!</f>
        <v>#REF!</v>
      </c>
      <c r="N58" s="37"/>
      <c r="O58" s="36" t="e">
        <f>'BİLANÇO '!#REF!</f>
        <v>#REF!</v>
      </c>
      <c r="P58" s="37"/>
    </row>
    <row r="59" spans="1:16" x14ac:dyDescent="0.2">
      <c r="A59" s="49" t="s">
        <v>169</v>
      </c>
      <c r="B59" s="36">
        <v>2995.31</v>
      </c>
      <c r="C59" s="36"/>
      <c r="D59" s="36" t="e">
        <f>'BİLANÇO '!#REF!</f>
        <v>#REF!</v>
      </c>
      <c r="E59" s="36"/>
      <c r="F59" s="32"/>
      <c r="G59" s="32"/>
      <c r="H59" s="36" t="e">
        <f>'BİLANÇO '!#REF!</f>
        <v>#REF!</v>
      </c>
      <c r="I59" s="36"/>
      <c r="J59" s="38" t="s">
        <v>159</v>
      </c>
      <c r="K59" s="36">
        <v>1734152.62</v>
      </c>
      <c r="L59" s="37"/>
      <c r="M59" s="36" t="e">
        <f>'BİLANÇO '!#REF!</f>
        <v>#REF!</v>
      </c>
      <c r="N59" s="37"/>
      <c r="O59" s="36" t="e">
        <f>'BİLANÇO '!#REF!</f>
        <v>#REF!</v>
      </c>
      <c r="P59" s="37"/>
    </row>
    <row r="60" spans="1:16" x14ac:dyDescent="0.2">
      <c r="A60" s="38" t="s">
        <v>158</v>
      </c>
      <c r="B60" s="36">
        <v>6318419.6399999997</v>
      </c>
      <c r="C60" s="36"/>
      <c r="D60" s="36" t="e">
        <f>'BİLANÇO '!#REF!</f>
        <v>#REF!</v>
      </c>
      <c r="E60" s="36"/>
      <c r="F60" s="32"/>
      <c r="G60" s="32"/>
      <c r="H60" s="36" t="e">
        <f>'BİLANÇO '!#REF!</f>
        <v>#REF!</v>
      </c>
      <c r="I60" s="36"/>
      <c r="L60" s="37"/>
      <c r="M60" s="36" t="e">
        <f>'BİLANÇO '!#REF!</f>
        <v>#REF!</v>
      </c>
      <c r="N60" s="37"/>
      <c r="O60" s="36" t="e">
        <f>'BİLANÇO '!#REF!</f>
        <v>#REF!</v>
      </c>
      <c r="P60" s="37"/>
    </row>
    <row r="61" spans="1:16" x14ac:dyDescent="0.2">
      <c r="A61" s="38" t="s">
        <v>160</v>
      </c>
      <c r="B61" s="36">
        <v>19119326.170000002</v>
      </c>
      <c r="C61" s="36"/>
      <c r="D61" s="36" t="e">
        <f>'BİLANÇO '!#REF!</f>
        <v>#REF!</v>
      </c>
      <c r="E61" s="36"/>
      <c r="F61" s="32"/>
      <c r="G61" s="32"/>
      <c r="H61" s="36" t="e">
        <f>'BİLANÇO '!#REF!</f>
        <v>#REF!</v>
      </c>
      <c r="I61" s="36"/>
      <c r="J61" s="38"/>
      <c r="K61" s="36"/>
      <c r="L61" s="37"/>
      <c r="M61" s="36" t="e">
        <f>'BİLANÇO '!#REF!</f>
        <v>#REF!</v>
      </c>
      <c r="N61" s="37"/>
      <c r="O61" s="36" t="e">
        <f>'BİLANÇO '!#REF!</f>
        <v>#REF!</v>
      </c>
      <c r="P61" s="37"/>
    </row>
    <row r="62" spans="1:16" x14ac:dyDescent="0.2">
      <c r="A62" s="38" t="s">
        <v>161</v>
      </c>
      <c r="B62" s="36">
        <v>163862.39000000001</v>
      </c>
      <c r="C62" s="36"/>
      <c r="D62" s="36" t="e">
        <f>'BİLANÇO '!#REF!</f>
        <v>#REF!</v>
      </c>
      <c r="E62" s="36"/>
      <c r="F62" s="32"/>
      <c r="G62" s="32"/>
      <c r="H62" s="36" t="e">
        <f>'BİLANÇO '!#REF!</f>
        <v>#REF!</v>
      </c>
      <c r="I62" s="36"/>
      <c r="J62" s="38"/>
      <c r="K62" s="36"/>
      <c r="L62" s="37"/>
      <c r="M62" s="36" t="e">
        <f>'BİLANÇO '!#REF!</f>
        <v>#REF!</v>
      </c>
      <c r="N62" s="37"/>
      <c r="O62" s="36" t="e">
        <f>'BİLANÇO '!#REF!</f>
        <v>#REF!</v>
      </c>
      <c r="P62" s="37"/>
    </row>
    <row r="63" spans="1:16" x14ac:dyDescent="0.2">
      <c r="A63" s="38" t="s">
        <v>162</v>
      </c>
      <c r="B63" s="36">
        <v>-7767213.3600000003</v>
      </c>
      <c r="C63" s="36"/>
      <c r="D63" s="36" t="e">
        <f>'BİLANÇO '!#REF!</f>
        <v>#REF!</v>
      </c>
      <c r="E63" s="36"/>
      <c r="F63" s="32"/>
      <c r="G63" s="32"/>
      <c r="H63" s="36" t="e">
        <f>'BİLANÇO '!#REF!</f>
        <v>#REF!</v>
      </c>
      <c r="I63" s="36"/>
      <c r="J63" s="38"/>
      <c r="K63" s="36"/>
      <c r="L63" s="37"/>
      <c r="M63" s="36" t="e">
        <f>'BİLANÇO '!#REF!</f>
        <v>#REF!</v>
      </c>
      <c r="N63" s="37"/>
      <c r="O63" s="36" t="e">
        <f>'BİLANÇO '!#REF!</f>
        <v>#REF!</v>
      </c>
      <c r="P63" s="37"/>
    </row>
    <row r="64" spans="1:16" x14ac:dyDescent="0.2">
      <c r="A64" s="35" t="s">
        <v>115</v>
      </c>
      <c r="B64" s="36"/>
      <c r="C64" s="36">
        <f>B65</f>
        <v>0</v>
      </c>
      <c r="D64" s="36" t="e">
        <f>'BİLANÇO '!#REF!</f>
        <v>#REF!</v>
      </c>
      <c r="E64" s="36" t="e">
        <f>D65</f>
        <v>#REF!</v>
      </c>
      <c r="F64" s="32"/>
      <c r="G64" s="32"/>
      <c r="H64" s="36" t="e">
        <f>'BİLANÇO '!#REF!</f>
        <v>#REF!</v>
      </c>
      <c r="I64" s="36" t="e">
        <f>H65</f>
        <v>#REF!</v>
      </c>
      <c r="J64" s="38"/>
      <c r="K64" s="36"/>
      <c r="L64" s="37"/>
      <c r="M64" s="36" t="e">
        <f>'BİLANÇO '!#REF!</f>
        <v>#REF!</v>
      </c>
      <c r="N64" s="37"/>
      <c r="O64" s="36" t="e">
        <f>'BİLANÇO '!#REF!</f>
        <v>#REF!</v>
      </c>
      <c r="P64" s="37"/>
    </row>
    <row r="65" spans="1:16" x14ac:dyDescent="0.2">
      <c r="A65" s="38" t="s">
        <v>163</v>
      </c>
      <c r="B65" s="36"/>
      <c r="C65" s="36"/>
      <c r="D65" s="36" t="e">
        <f>'BİLANÇO '!#REF!</f>
        <v>#REF!</v>
      </c>
      <c r="E65" s="36"/>
      <c r="F65" s="32"/>
      <c r="G65" s="32"/>
      <c r="H65" s="36" t="e">
        <f>'BİLANÇO '!#REF!</f>
        <v>#REF!</v>
      </c>
      <c r="I65" s="36"/>
      <c r="J65" s="38"/>
      <c r="K65" s="36"/>
      <c r="L65" s="37"/>
      <c r="M65" s="36" t="e">
        <f>'BİLANÇO '!#REF!</f>
        <v>#REF!</v>
      </c>
      <c r="N65" s="37"/>
      <c r="O65" s="36" t="e">
        <f>'BİLANÇO '!#REF!</f>
        <v>#REF!</v>
      </c>
      <c r="P65" s="37"/>
    </row>
    <row r="66" spans="1:16" x14ac:dyDescent="0.2">
      <c r="A66" s="50" t="s">
        <v>164</v>
      </c>
      <c r="B66" s="51"/>
      <c r="C66" s="52">
        <f>SUM(B44:B65)</f>
        <v>36195626.769999996</v>
      </c>
      <c r="D66" s="51"/>
      <c r="E66" s="52" t="e">
        <f>SUM(D44:D65)</f>
        <v>#REF!</v>
      </c>
      <c r="F66" s="29"/>
      <c r="G66" s="29"/>
      <c r="H66" s="51"/>
      <c r="I66" s="52" t="e">
        <f>SUM(H44:H65)</f>
        <v>#REF!</v>
      </c>
      <c r="J66" s="50" t="s">
        <v>165</v>
      </c>
      <c r="K66" s="53"/>
      <c r="L66" s="53">
        <f>SUM(K44:K59)</f>
        <v>18005734.280000005</v>
      </c>
      <c r="M66" s="53"/>
      <c r="N66" s="53" t="e">
        <f>SUM(M44:M59)</f>
        <v>#REF!</v>
      </c>
      <c r="O66" s="53"/>
      <c r="P66" s="53" t="e">
        <f>SUM(O44:O59)</f>
        <v>#REF!</v>
      </c>
    </row>
    <row r="67" spans="1:16" x14ac:dyDescent="0.2">
      <c r="A67" s="54" t="s">
        <v>166</v>
      </c>
      <c r="B67" s="55"/>
      <c r="C67" s="52">
        <f>SUM(B6:B65)</f>
        <v>139654127.22</v>
      </c>
      <c r="D67" s="55"/>
      <c r="E67" s="52" t="e">
        <f>SUM(D6:D65)</f>
        <v>#REF!</v>
      </c>
      <c r="F67" s="29"/>
      <c r="G67" s="29"/>
      <c r="H67" s="55"/>
      <c r="I67" s="52" t="e">
        <f>SUM(H6:H65)</f>
        <v>#REF!</v>
      </c>
      <c r="J67" s="50" t="s">
        <v>167</v>
      </c>
      <c r="K67" s="53"/>
      <c r="L67" s="53">
        <f>SUM(K8:K59)</f>
        <v>139654127.22000003</v>
      </c>
      <c r="M67" s="53"/>
      <c r="N67" s="53" t="e">
        <f>SUM(M8:M59)</f>
        <v>#REF!</v>
      </c>
      <c r="O67" s="53"/>
      <c r="P67" s="53" t="e">
        <f>SUM(O8:O59)</f>
        <v>#REF!</v>
      </c>
    </row>
    <row r="69" spans="1:16" x14ac:dyDescent="0.2">
      <c r="A69" s="56"/>
      <c r="B69" s="56"/>
      <c r="C69" s="56"/>
      <c r="D69" s="57"/>
      <c r="E69" s="57"/>
      <c r="F69" s="56"/>
      <c r="G69" s="56"/>
      <c r="H69" s="57"/>
      <c r="I69" s="57"/>
      <c r="J69" s="56"/>
      <c r="K69" s="56"/>
      <c r="L69" s="56"/>
      <c r="M69" s="57"/>
      <c r="N69" s="57" t="e">
        <f>E67-N67</f>
        <v>#REF!</v>
      </c>
      <c r="O69" s="57"/>
      <c r="P69" s="57" t="e">
        <f>I67-P67</f>
        <v>#REF!</v>
      </c>
    </row>
    <row r="70" spans="1:16" x14ac:dyDescent="0.2">
      <c r="A70" s="56"/>
      <c r="B70" s="56"/>
      <c r="C70" s="56"/>
      <c r="D70" s="57"/>
      <c r="E70" s="57"/>
      <c r="F70" s="56"/>
      <c r="G70" s="56"/>
      <c r="H70" s="57"/>
      <c r="I70" s="57"/>
      <c r="J70" s="56"/>
      <c r="K70" s="56"/>
      <c r="L70" s="56"/>
      <c r="M70" s="57"/>
      <c r="N70" s="57"/>
      <c r="O70" s="57"/>
      <c r="P70" s="57"/>
    </row>
  </sheetData>
  <mergeCells count="11">
    <mergeCell ref="A1:M1"/>
    <mergeCell ref="A2:M2"/>
    <mergeCell ref="A3:M3"/>
    <mergeCell ref="A4:E4"/>
    <mergeCell ref="F4:M4"/>
    <mergeCell ref="O5:P5"/>
    <mergeCell ref="B5:C5"/>
    <mergeCell ref="D5:E5"/>
    <mergeCell ref="K5:L5"/>
    <mergeCell ref="M5:N5"/>
    <mergeCell ref="H5:I5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zoomScaleNormal="100" workbookViewId="0">
      <selection activeCell="O49" sqref="O49"/>
    </sheetView>
  </sheetViews>
  <sheetFormatPr defaultColWidth="9.140625" defaultRowHeight="12.75" x14ac:dyDescent="0.2"/>
  <cols>
    <col min="1" max="1" width="32.28515625" style="27" bestFit="1" customWidth="1"/>
    <col min="2" max="2" width="11.28515625" style="27" bestFit="1" customWidth="1"/>
    <col min="3" max="3" width="11.85546875" style="27" customWidth="1"/>
    <col min="4" max="4" width="11.28515625" style="27" customWidth="1"/>
    <col min="5" max="5" width="11" style="27" customWidth="1"/>
    <col min="6" max="6" width="38.140625" style="27" bestFit="1" customWidth="1"/>
    <col min="7" max="7" width="11.85546875" style="27" bestFit="1" customWidth="1"/>
    <col min="8" max="10" width="12.140625" style="27" customWidth="1"/>
    <col min="11" max="16384" width="9.140625" style="27"/>
  </cols>
  <sheetData>
    <row r="1" spans="1:10" ht="15.75" x14ac:dyDescent="0.25">
      <c r="A1" s="109" t="s">
        <v>193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5.7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75" x14ac:dyDescent="0.25">
      <c r="A3" s="109" t="s">
        <v>192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0" x14ac:dyDescent="0.2">
      <c r="A5" s="64" t="s">
        <v>3</v>
      </c>
      <c r="B5" s="120" t="s">
        <v>189</v>
      </c>
      <c r="C5" s="120"/>
      <c r="D5" s="120" t="s">
        <v>191</v>
      </c>
      <c r="E5" s="120"/>
      <c r="F5" s="64" t="s">
        <v>3</v>
      </c>
      <c r="G5" s="120" t="s">
        <v>189</v>
      </c>
      <c r="H5" s="120"/>
      <c r="I5" s="120" t="s">
        <v>191</v>
      </c>
      <c r="J5" s="120"/>
    </row>
    <row r="6" spans="1:10" x14ac:dyDescent="0.2">
      <c r="A6" s="65" t="s">
        <v>65</v>
      </c>
      <c r="B6" s="66"/>
      <c r="C6" s="66"/>
      <c r="D6" s="66"/>
      <c r="E6" s="66"/>
      <c r="F6" s="65" t="s">
        <v>66</v>
      </c>
      <c r="G6" s="67"/>
      <c r="H6" s="68"/>
      <c r="I6" s="67"/>
      <c r="J6" s="68"/>
    </row>
    <row r="7" spans="1:10" x14ac:dyDescent="0.2">
      <c r="A7" s="69" t="s">
        <v>67</v>
      </c>
      <c r="B7" s="70"/>
      <c r="C7" s="70">
        <f>SUM(B8:B10)</f>
        <v>0</v>
      </c>
      <c r="D7" s="70"/>
      <c r="E7" s="70">
        <f>SUM(D8:D10)</f>
        <v>80941.87</v>
      </c>
      <c r="F7" s="69" t="s">
        <v>68</v>
      </c>
      <c r="G7" s="70"/>
      <c r="H7" s="71">
        <f>SUM(G8:G10)</f>
        <v>0</v>
      </c>
      <c r="I7" s="70"/>
      <c r="J7" s="71">
        <f>SUM(I8:I10)</f>
        <v>0</v>
      </c>
    </row>
    <row r="8" spans="1:10" x14ac:dyDescent="0.2">
      <c r="A8" s="72" t="s">
        <v>69</v>
      </c>
      <c r="B8" s="70"/>
      <c r="C8" s="70"/>
      <c r="D8" s="70"/>
      <c r="E8" s="70"/>
      <c r="F8" s="72" t="s">
        <v>70</v>
      </c>
      <c r="G8" s="70"/>
      <c r="H8" s="71"/>
      <c r="I8" s="70"/>
      <c r="J8" s="71"/>
    </row>
    <row r="9" spans="1:10" x14ac:dyDescent="0.2">
      <c r="A9" s="72" t="s">
        <v>71</v>
      </c>
      <c r="B9" s="70"/>
      <c r="C9" s="70"/>
      <c r="D9" s="70">
        <v>80491.87</v>
      </c>
      <c r="E9" s="70"/>
      <c r="F9" s="72" t="s">
        <v>72</v>
      </c>
      <c r="G9" s="70"/>
      <c r="H9" s="71"/>
      <c r="I9" s="70"/>
      <c r="J9" s="71"/>
    </row>
    <row r="10" spans="1:10" x14ac:dyDescent="0.2">
      <c r="A10" s="72" t="s">
        <v>73</v>
      </c>
      <c r="B10" s="70"/>
      <c r="C10" s="70"/>
      <c r="D10" s="70">
        <v>450</v>
      </c>
      <c r="E10" s="70"/>
      <c r="F10" s="72" t="s">
        <v>74</v>
      </c>
      <c r="G10" s="70"/>
      <c r="H10" s="71"/>
      <c r="I10" s="70"/>
      <c r="J10" s="71"/>
    </row>
    <row r="11" spans="1:10" x14ac:dyDescent="0.2">
      <c r="A11" s="69" t="s">
        <v>75</v>
      </c>
      <c r="B11" s="70"/>
      <c r="C11" s="70">
        <f>SUM(B12)</f>
        <v>0</v>
      </c>
      <c r="D11" s="70"/>
      <c r="E11" s="70">
        <f>SUM(D12)</f>
        <v>0</v>
      </c>
      <c r="F11" s="69" t="s">
        <v>76</v>
      </c>
      <c r="G11" s="70"/>
      <c r="H11" s="71">
        <f>SUM(G12:G15)</f>
        <v>0</v>
      </c>
      <c r="I11" s="70"/>
      <c r="J11" s="71">
        <f>SUM(I12:I15)</f>
        <v>286414.53999999998</v>
      </c>
    </row>
    <row r="12" spans="1:10" x14ac:dyDescent="0.2">
      <c r="A12" s="72" t="s">
        <v>77</v>
      </c>
      <c r="B12" s="70"/>
      <c r="C12" s="70"/>
      <c r="D12" s="70"/>
      <c r="E12" s="70"/>
      <c r="F12" s="72" t="s">
        <v>78</v>
      </c>
      <c r="G12" s="70"/>
      <c r="H12" s="71"/>
      <c r="I12" s="70">
        <v>286414.53999999998</v>
      </c>
      <c r="J12" s="71"/>
    </row>
    <row r="13" spans="1:10" x14ac:dyDescent="0.2">
      <c r="A13" s="72"/>
      <c r="B13" s="70"/>
      <c r="C13" s="70"/>
      <c r="D13" s="70"/>
      <c r="E13" s="70"/>
      <c r="F13" s="72" t="s">
        <v>79</v>
      </c>
      <c r="G13" s="70"/>
      <c r="H13" s="71"/>
      <c r="I13" s="70"/>
      <c r="J13" s="71"/>
    </row>
    <row r="14" spans="1:10" x14ac:dyDescent="0.2">
      <c r="A14" s="69" t="s">
        <v>80</v>
      </c>
      <c r="B14" s="70"/>
      <c r="C14" s="70">
        <f>SUM(B15:B20)</f>
        <v>0</v>
      </c>
      <c r="D14" s="70"/>
      <c r="E14" s="70">
        <f>SUM(D15:D20)</f>
        <v>0</v>
      </c>
      <c r="F14" s="72" t="s">
        <v>81</v>
      </c>
      <c r="G14" s="70"/>
      <c r="H14" s="71"/>
      <c r="I14" s="70"/>
      <c r="J14" s="71"/>
    </row>
    <row r="15" spans="1:10" x14ac:dyDescent="0.2">
      <c r="A15" s="72" t="s">
        <v>82</v>
      </c>
      <c r="B15" s="70"/>
      <c r="C15" s="73"/>
      <c r="D15" s="70"/>
      <c r="E15" s="73"/>
      <c r="F15" s="72" t="s">
        <v>170</v>
      </c>
      <c r="G15" s="70"/>
      <c r="H15" s="60"/>
      <c r="I15" s="70"/>
      <c r="J15" s="60"/>
    </row>
    <row r="16" spans="1:10" x14ac:dyDescent="0.2">
      <c r="A16" s="72" t="s">
        <v>84</v>
      </c>
      <c r="B16" s="70"/>
      <c r="C16" s="70"/>
      <c r="D16" s="70"/>
      <c r="E16" s="70"/>
      <c r="F16" s="69" t="s">
        <v>83</v>
      </c>
      <c r="G16" s="70"/>
      <c r="H16" s="71">
        <f>SUM(G17:G19)</f>
        <v>0</v>
      </c>
      <c r="I16" s="70"/>
      <c r="J16" s="71">
        <f>SUM(I17:I19)</f>
        <v>153915.63</v>
      </c>
    </row>
    <row r="17" spans="1:10" x14ac:dyDescent="0.2">
      <c r="A17" s="72" t="s">
        <v>86</v>
      </c>
      <c r="B17" s="70"/>
      <c r="C17" s="70"/>
      <c r="D17" s="70"/>
      <c r="E17" s="70"/>
      <c r="F17" s="72" t="s">
        <v>85</v>
      </c>
      <c r="G17" s="70"/>
      <c r="H17" s="71"/>
      <c r="I17" s="70"/>
      <c r="J17" s="71"/>
    </row>
    <row r="18" spans="1:10" x14ac:dyDescent="0.2">
      <c r="A18" s="72" t="s">
        <v>88</v>
      </c>
      <c r="B18" s="70"/>
      <c r="C18" s="70"/>
      <c r="D18" s="70"/>
      <c r="E18" s="70"/>
      <c r="F18" s="72" t="s">
        <v>87</v>
      </c>
      <c r="G18" s="70"/>
      <c r="H18" s="71"/>
      <c r="I18" s="70">
        <v>17112.189999999999</v>
      </c>
      <c r="J18" s="71"/>
    </row>
    <row r="19" spans="1:10" x14ac:dyDescent="0.2">
      <c r="A19" s="72" t="s">
        <v>90</v>
      </c>
      <c r="B19" s="70"/>
      <c r="C19" s="70"/>
      <c r="D19" s="70"/>
      <c r="E19" s="70"/>
      <c r="F19" s="72" t="s">
        <v>89</v>
      </c>
      <c r="G19" s="70"/>
      <c r="H19" s="74"/>
      <c r="I19" s="70">
        <v>136803.44</v>
      </c>
      <c r="J19" s="75"/>
    </row>
    <row r="20" spans="1:10" x14ac:dyDescent="0.2">
      <c r="A20" s="72" t="s">
        <v>92</v>
      </c>
      <c r="B20" s="70"/>
      <c r="C20" s="70"/>
      <c r="D20" s="70"/>
      <c r="E20" s="70"/>
      <c r="F20" s="69" t="s">
        <v>91</v>
      </c>
      <c r="G20" s="70"/>
      <c r="H20" s="71">
        <f>SUM(G21:G22)</f>
        <v>0</v>
      </c>
      <c r="I20" s="70"/>
      <c r="J20" s="71">
        <f>SUM(I21:I22)</f>
        <v>0</v>
      </c>
    </row>
    <row r="21" spans="1:10" x14ac:dyDescent="0.2">
      <c r="A21" s="69" t="s">
        <v>94</v>
      </c>
      <c r="B21" s="70"/>
      <c r="C21" s="70">
        <f>SUM(B22:B26)</f>
        <v>0</v>
      </c>
      <c r="D21" s="70"/>
      <c r="E21" s="70">
        <f>SUM(D22:D26)</f>
        <v>0</v>
      </c>
      <c r="F21" s="69" t="s">
        <v>183</v>
      </c>
      <c r="G21" s="76"/>
      <c r="H21" s="71"/>
      <c r="I21" s="76"/>
      <c r="J21" s="71"/>
    </row>
    <row r="22" spans="1:10" x14ac:dyDescent="0.2">
      <c r="A22" s="72" t="s">
        <v>96</v>
      </c>
      <c r="B22" s="70"/>
      <c r="C22" s="70"/>
      <c r="D22" s="70"/>
      <c r="E22" s="70"/>
      <c r="F22" s="69" t="s">
        <v>184</v>
      </c>
      <c r="G22" s="70"/>
      <c r="H22" s="71"/>
      <c r="I22" s="70"/>
      <c r="J22" s="71"/>
    </row>
    <row r="23" spans="1:10" x14ac:dyDescent="0.2">
      <c r="A23" s="72" t="s">
        <v>98</v>
      </c>
      <c r="B23" s="70"/>
      <c r="C23" s="70"/>
      <c r="D23" s="70"/>
      <c r="E23" s="70"/>
      <c r="F23" s="69" t="s">
        <v>97</v>
      </c>
      <c r="G23" s="70"/>
      <c r="H23" s="71">
        <f>SUM(G24:G25)</f>
        <v>0</v>
      </c>
      <c r="I23" s="70"/>
      <c r="J23" s="71">
        <f>SUM(I24:I25)</f>
        <v>12747</v>
      </c>
    </row>
    <row r="24" spans="1:10" x14ac:dyDescent="0.2">
      <c r="A24" s="72" t="s">
        <v>100</v>
      </c>
      <c r="B24" s="70"/>
      <c r="C24" s="70"/>
      <c r="D24" s="70"/>
      <c r="E24" s="70"/>
      <c r="F24" s="72" t="s">
        <v>99</v>
      </c>
      <c r="G24" s="70"/>
      <c r="H24" s="71"/>
      <c r="I24" s="70">
        <v>4530.3999999999996</v>
      </c>
      <c r="J24" s="71"/>
    </row>
    <row r="25" spans="1:10" x14ac:dyDescent="0.2">
      <c r="A25" s="72" t="s">
        <v>102</v>
      </c>
      <c r="B25" s="70"/>
      <c r="C25" s="70"/>
      <c r="D25" s="70"/>
      <c r="E25" s="70"/>
      <c r="F25" s="72" t="s">
        <v>101</v>
      </c>
      <c r="G25" s="70"/>
      <c r="H25" s="71"/>
      <c r="I25" s="70">
        <v>8216.6</v>
      </c>
      <c r="J25" s="71"/>
    </row>
    <row r="26" spans="1:10" x14ac:dyDescent="0.2">
      <c r="A26" s="72" t="s">
        <v>103</v>
      </c>
      <c r="B26" s="70"/>
      <c r="C26" s="70"/>
      <c r="D26" s="70"/>
      <c r="E26" s="70"/>
      <c r="F26" s="69" t="s">
        <v>104</v>
      </c>
      <c r="G26" s="70"/>
      <c r="H26" s="71">
        <v>0</v>
      </c>
      <c r="I26" s="70"/>
      <c r="J26" s="71">
        <v>0</v>
      </c>
    </row>
    <row r="27" spans="1:10" x14ac:dyDescent="0.2">
      <c r="A27" s="69" t="s">
        <v>105</v>
      </c>
      <c r="B27" s="70"/>
      <c r="C27" s="70">
        <f>SUM(B28:B32)</f>
        <v>0</v>
      </c>
      <c r="D27" s="70"/>
      <c r="E27" s="70">
        <f>SUM(D28:D32)</f>
        <v>0</v>
      </c>
      <c r="F27" s="72" t="s">
        <v>106</v>
      </c>
      <c r="G27" s="70"/>
      <c r="H27" s="71"/>
      <c r="I27" s="70"/>
      <c r="J27" s="71"/>
    </row>
    <row r="28" spans="1:10" x14ac:dyDescent="0.2">
      <c r="A28" s="72" t="s">
        <v>107</v>
      </c>
      <c r="B28" s="70"/>
      <c r="C28" s="70"/>
      <c r="D28" s="70"/>
      <c r="E28" s="70"/>
      <c r="F28" s="72" t="s">
        <v>108</v>
      </c>
      <c r="G28" s="70"/>
      <c r="H28" s="71"/>
      <c r="I28" s="70"/>
      <c r="J28" s="71"/>
    </row>
    <row r="29" spans="1:10" x14ac:dyDescent="0.2">
      <c r="A29" s="72" t="s">
        <v>173</v>
      </c>
      <c r="B29" s="70"/>
      <c r="C29" s="70"/>
      <c r="D29" s="70"/>
      <c r="E29" s="70"/>
      <c r="F29" s="72"/>
      <c r="G29" s="70"/>
      <c r="H29" s="71"/>
      <c r="I29" s="70"/>
      <c r="J29" s="71"/>
    </row>
    <row r="30" spans="1:10" x14ac:dyDescent="0.2">
      <c r="A30" s="72" t="s">
        <v>109</v>
      </c>
      <c r="B30" s="70"/>
      <c r="C30" s="70"/>
      <c r="D30" s="70"/>
      <c r="E30" s="70"/>
      <c r="F30" s="69" t="s">
        <v>110</v>
      </c>
      <c r="G30" s="70"/>
      <c r="H30" s="71">
        <f>SUM(G31:G32)</f>
        <v>0</v>
      </c>
      <c r="I30" s="70"/>
      <c r="J30" s="71">
        <f>SUM(I31:I32)</f>
        <v>0</v>
      </c>
    </row>
    <row r="31" spans="1:10" x14ac:dyDescent="0.2">
      <c r="A31" s="72" t="s">
        <v>111</v>
      </c>
      <c r="B31" s="70"/>
      <c r="C31" s="70"/>
      <c r="D31" s="70"/>
      <c r="E31" s="70"/>
      <c r="F31" s="72" t="s">
        <v>112</v>
      </c>
      <c r="G31" s="70"/>
      <c r="H31" s="71"/>
      <c r="I31" s="70"/>
      <c r="J31" s="71"/>
    </row>
    <row r="32" spans="1:10" x14ac:dyDescent="0.2">
      <c r="A32" s="72" t="s">
        <v>113</v>
      </c>
      <c r="B32" s="70"/>
      <c r="C32" s="70"/>
      <c r="D32" s="70"/>
      <c r="E32" s="70"/>
      <c r="F32" s="72" t="s">
        <v>114</v>
      </c>
      <c r="G32" s="70"/>
      <c r="H32" s="71"/>
      <c r="I32" s="70"/>
      <c r="J32" s="71"/>
    </row>
    <row r="33" spans="1:10" x14ac:dyDescent="0.2">
      <c r="A33" s="69" t="s">
        <v>115</v>
      </c>
      <c r="B33" s="70"/>
      <c r="C33" s="70">
        <f>SUM(B34:B40)</f>
        <v>0</v>
      </c>
      <c r="D33" s="70"/>
      <c r="E33" s="70">
        <f>SUM(D34:D35)</f>
        <v>0</v>
      </c>
      <c r="F33" s="77" t="s">
        <v>116</v>
      </c>
      <c r="G33" s="70"/>
      <c r="H33" s="78">
        <f>SUM(G8:G32)</f>
        <v>0</v>
      </c>
      <c r="I33" s="70"/>
      <c r="J33" s="78">
        <f>SUM(I8:I32)</f>
        <v>453077.17</v>
      </c>
    </row>
    <row r="34" spans="1:10" x14ac:dyDescent="0.2">
      <c r="A34" s="72" t="s">
        <v>117</v>
      </c>
      <c r="B34" s="79"/>
      <c r="C34" s="70"/>
      <c r="D34" s="79"/>
      <c r="E34" s="70"/>
      <c r="F34" s="74"/>
      <c r="G34" s="70"/>
      <c r="H34" s="71"/>
      <c r="I34" s="70"/>
      <c r="J34" s="71"/>
    </row>
    <row r="35" spans="1:10" x14ac:dyDescent="0.2">
      <c r="A35" s="72" t="s">
        <v>118</v>
      </c>
      <c r="B35" s="70"/>
      <c r="C35" s="70"/>
      <c r="D35" s="70"/>
      <c r="E35" s="70"/>
      <c r="F35" s="69" t="s">
        <v>119</v>
      </c>
      <c r="G35" s="70"/>
      <c r="H35" s="71"/>
      <c r="I35" s="70"/>
      <c r="J35" s="71"/>
    </row>
    <row r="36" spans="1:10" x14ac:dyDescent="0.2">
      <c r="A36" s="69" t="s">
        <v>120</v>
      </c>
      <c r="B36" s="70"/>
      <c r="C36" s="70">
        <f>SUM(B37:B39)</f>
        <v>0</v>
      </c>
      <c r="D36" s="70"/>
      <c r="E36" s="70">
        <f>SUM(D37:D39)</f>
        <v>2873.07</v>
      </c>
      <c r="F36" s="69" t="s">
        <v>68</v>
      </c>
      <c r="G36" s="70"/>
      <c r="H36" s="71">
        <f>SUM(G37:G39)</f>
        <v>0</v>
      </c>
      <c r="I36" s="70"/>
      <c r="J36" s="71">
        <f>SUM(I37:I39)</f>
        <v>0</v>
      </c>
    </row>
    <row r="37" spans="1:10" x14ac:dyDescent="0.2">
      <c r="A37" s="72" t="s">
        <v>121</v>
      </c>
      <c r="B37" s="70"/>
      <c r="C37" s="70"/>
      <c r="D37" s="70"/>
      <c r="E37" s="70"/>
      <c r="F37" s="72" t="s">
        <v>70</v>
      </c>
      <c r="G37" s="70"/>
      <c r="H37" s="71"/>
      <c r="I37" s="70"/>
      <c r="J37" s="71"/>
    </row>
    <row r="38" spans="1:10" x14ac:dyDescent="0.2">
      <c r="A38" s="72" t="s">
        <v>122</v>
      </c>
      <c r="B38" s="70"/>
      <c r="C38" s="70"/>
      <c r="D38" s="70"/>
      <c r="E38" s="70"/>
      <c r="F38" s="72" t="s">
        <v>72</v>
      </c>
      <c r="G38" s="70"/>
      <c r="H38" s="71"/>
      <c r="I38" s="70"/>
      <c r="J38" s="71"/>
    </row>
    <row r="39" spans="1:10" x14ac:dyDescent="0.2">
      <c r="A39" s="72" t="s">
        <v>123</v>
      </c>
      <c r="B39" s="70"/>
      <c r="C39" s="70"/>
      <c r="D39" s="70">
        <v>2873.07</v>
      </c>
      <c r="E39" s="70"/>
      <c r="F39" s="72" t="s">
        <v>74</v>
      </c>
      <c r="G39" s="70"/>
      <c r="H39" s="71"/>
      <c r="I39" s="70"/>
      <c r="J39" s="71"/>
    </row>
    <row r="40" spans="1:10" x14ac:dyDescent="0.2">
      <c r="A40" s="72" t="s">
        <v>182</v>
      </c>
      <c r="B40" s="70"/>
      <c r="C40" s="70"/>
      <c r="D40" s="70"/>
      <c r="E40" s="70"/>
      <c r="F40" s="72"/>
      <c r="G40" s="70"/>
      <c r="H40" s="71"/>
      <c r="I40" s="70"/>
      <c r="J40" s="71"/>
    </row>
    <row r="41" spans="1:10" x14ac:dyDescent="0.2">
      <c r="A41" s="77" t="s">
        <v>124</v>
      </c>
      <c r="B41" s="80"/>
      <c r="C41" s="80">
        <f>SUM(B8:B40)</f>
        <v>0</v>
      </c>
      <c r="D41" s="80"/>
      <c r="E41" s="80">
        <f>SUM(D8:D39)</f>
        <v>83814.94</v>
      </c>
      <c r="F41" s="77" t="s">
        <v>125</v>
      </c>
      <c r="G41" s="81"/>
      <c r="H41" s="82">
        <f>SUM(G37:G39)</f>
        <v>0</v>
      </c>
      <c r="I41" s="81"/>
      <c r="J41" s="82">
        <f>SUM(I37:I39)</f>
        <v>0</v>
      </c>
    </row>
    <row r="42" spans="1:10" x14ac:dyDescent="0.2">
      <c r="A42" s="77"/>
      <c r="B42" s="80"/>
      <c r="C42" s="80"/>
      <c r="D42" s="80"/>
      <c r="E42" s="80"/>
      <c r="F42" s="77"/>
      <c r="G42" s="81"/>
      <c r="H42" s="82"/>
      <c r="I42" s="81"/>
      <c r="J42" s="82"/>
    </row>
    <row r="43" spans="1:10" x14ac:dyDescent="0.2">
      <c r="A43" s="69" t="s">
        <v>126</v>
      </c>
      <c r="B43" s="70"/>
      <c r="C43" s="70"/>
      <c r="D43" s="70"/>
      <c r="E43" s="70"/>
      <c r="F43" s="69" t="s">
        <v>127</v>
      </c>
      <c r="G43" s="70"/>
      <c r="H43" s="71"/>
      <c r="I43" s="70"/>
      <c r="J43" s="71"/>
    </row>
    <row r="44" spans="1:10" x14ac:dyDescent="0.2">
      <c r="A44" s="69" t="s">
        <v>128</v>
      </c>
      <c r="B44" s="70"/>
      <c r="C44" s="70">
        <f>SUM(B45:B48)</f>
        <v>0</v>
      </c>
      <c r="D44" s="70"/>
      <c r="E44" s="70">
        <f>SUM(D45:D48)</f>
        <v>0</v>
      </c>
      <c r="F44" s="69" t="s">
        <v>129</v>
      </c>
      <c r="G44" s="70"/>
      <c r="H44" s="71">
        <f>SUM(G45:G47)</f>
        <v>0</v>
      </c>
      <c r="I44" s="70"/>
      <c r="J44" s="71">
        <f>SUM(I45:I47)</f>
        <v>80000</v>
      </c>
    </row>
    <row r="45" spans="1:10" x14ac:dyDescent="0.2">
      <c r="A45" s="69" t="s">
        <v>185</v>
      </c>
      <c r="B45" s="70"/>
      <c r="C45" s="70"/>
      <c r="D45" s="70"/>
      <c r="E45" s="70"/>
      <c r="F45" s="72" t="s">
        <v>131</v>
      </c>
      <c r="G45" s="70"/>
      <c r="H45" s="71"/>
      <c r="I45" s="70">
        <v>80000</v>
      </c>
      <c r="J45" s="71"/>
    </row>
    <row r="46" spans="1:10" x14ac:dyDescent="0.2">
      <c r="A46" s="69" t="s">
        <v>186</v>
      </c>
      <c r="B46" s="70"/>
      <c r="C46" s="70"/>
      <c r="D46" s="70"/>
      <c r="E46" s="70"/>
      <c r="F46" s="72" t="s">
        <v>133</v>
      </c>
      <c r="G46" s="70"/>
      <c r="H46" s="71"/>
      <c r="I46" s="70"/>
      <c r="J46" s="71"/>
    </row>
    <row r="47" spans="1:10" x14ac:dyDescent="0.2">
      <c r="A47" s="69" t="s">
        <v>187</v>
      </c>
      <c r="B47" s="70"/>
      <c r="C47" s="70"/>
      <c r="D47" s="70"/>
      <c r="E47" s="70"/>
      <c r="F47" s="72" t="s">
        <v>135</v>
      </c>
      <c r="G47" s="70"/>
      <c r="H47" s="71"/>
      <c r="I47" s="70"/>
      <c r="J47" s="71"/>
    </row>
    <row r="48" spans="1:10" x14ac:dyDescent="0.2">
      <c r="A48" s="69" t="s">
        <v>188</v>
      </c>
      <c r="B48" s="79"/>
      <c r="C48" s="70"/>
      <c r="D48" s="79"/>
      <c r="E48" s="70"/>
      <c r="F48" s="74"/>
      <c r="G48" s="70"/>
      <c r="H48" s="71"/>
      <c r="I48" s="70"/>
      <c r="J48" s="71"/>
    </row>
    <row r="49" spans="1:10" x14ac:dyDescent="0.2">
      <c r="A49" s="69" t="s">
        <v>137</v>
      </c>
      <c r="B49" s="70"/>
      <c r="C49" s="70">
        <f>SUM(B50:B57)</f>
        <v>0</v>
      </c>
      <c r="D49" s="70"/>
      <c r="E49" s="70">
        <f>SUM(D50:D57)</f>
        <v>0</v>
      </c>
      <c r="F49" s="69" t="s">
        <v>179</v>
      </c>
      <c r="G49" s="70"/>
      <c r="H49" s="71">
        <f>SUM(G50:G52)</f>
        <v>0</v>
      </c>
      <c r="I49" s="70"/>
      <c r="J49" s="71">
        <f>SUM(I50:I52)</f>
        <v>0</v>
      </c>
    </row>
    <row r="50" spans="1:10" x14ac:dyDescent="0.2">
      <c r="A50" s="72" t="s">
        <v>139</v>
      </c>
      <c r="B50" s="70"/>
      <c r="C50" s="70"/>
      <c r="D50" s="70"/>
      <c r="E50" s="70"/>
      <c r="F50" s="72" t="s">
        <v>140</v>
      </c>
      <c r="G50" s="70"/>
      <c r="H50" s="71"/>
      <c r="I50" s="70"/>
      <c r="J50" s="71"/>
    </row>
    <row r="51" spans="1:10" x14ac:dyDescent="0.2">
      <c r="A51" s="72" t="s">
        <v>141</v>
      </c>
      <c r="B51" s="70"/>
      <c r="C51" s="70"/>
      <c r="D51" s="70"/>
      <c r="E51" s="70"/>
      <c r="F51" s="72" t="s">
        <v>142</v>
      </c>
      <c r="G51" s="70"/>
      <c r="H51" s="71"/>
      <c r="I51" s="70"/>
      <c r="J51" s="71"/>
    </row>
    <row r="52" spans="1:10" x14ac:dyDescent="0.2">
      <c r="A52" s="72" t="s">
        <v>143</v>
      </c>
      <c r="B52" s="70"/>
      <c r="C52" s="70"/>
      <c r="D52" s="70"/>
      <c r="E52" s="70"/>
      <c r="F52" s="72" t="s">
        <v>178</v>
      </c>
      <c r="G52" s="70"/>
      <c r="H52" s="71"/>
      <c r="I52" s="70"/>
      <c r="J52" s="71"/>
    </row>
    <row r="53" spans="1:10" x14ac:dyDescent="0.2">
      <c r="A53" s="72" t="s">
        <v>145</v>
      </c>
      <c r="B53" s="70"/>
      <c r="C53" s="70"/>
      <c r="D53" s="70"/>
      <c r="E53" s="70"/>
      <c r="F53" s="72"/>
      <c r="G53" s="70"/>
      <c r="H53" s="71"/>
      <c r="I53" s="70"/>
      <c r="J53" s="71"/>
    </row>
    <row r="54" spans="1:10" x14ac:dyDescent="0.2">
      <c r="A54" s="72" t="s">
        <v>146</v>
      </c>
      <c r="B54" s="70"/>
      <c r="C54" s="70"/>
      <c r="D54" s="70"/>
      <c r="E54" s="70"/>
      <c r="F54" s="69" t="s">
        <v>147</v>
      </c>
      <c r="G54" s="70"/>
      <c r="H54" s="71">
        <f>SUM(G55)</f>
        <v>0</v>
      </c>
      <c r="I54" s="70"/>
      <c r="J54" s="71">
        <f>SUM(I55)</f>
        <v>0</v>
      </c>
    </row>
    <row r="55" spans="1:10" x14ac:dyDescent="0.2">
      <c r="A55" s="72" t="s">
        <v>148</v>
      </c>
      <c r="B55" s="70"/>
      <c r="C55" s="70"/>
      <c r="D55" s="70"/>
      <c r="E55" s="70"/>
      <c r="F55" s="72" t="s">
        <v>149</v>
      </c>
      <c r="G55" s="70"/>
      <c r="H55" s="71"/>
      <c r="I55" s="70"/>
      <c r="J55" s="71"/>
    </row>
    <row r="56" spans="1:10" x14ac:dyDescent="0.2">
      <c r="A56" s="72" t="s">
        <v>150</v>
      </c>
      <c r="B56" s="70"/>
      <c r="C56" s="70"/>
      <c r="D56" s="70"/>
      <c r="E56" s="70"/>
      <c r="F56" s="69" t="s">
        <v>151</v>
      </c>
      <c r="G56" s="70"/>
      <c r="H56" s="71">
        <f>SUM(G57)</f>
        <v>0</v>
      </c>
      <c r="I56" s="70"/>
      <c r="J56" s="71">
        <f>SUM(I57)</f>
        <v>0</v>
      </c>
    </row>
    <row r="57" spans="1:10" x14ac:dyDescent="0.2">
      <c r="A57" s="72" t="s">
        <v>152</v>
      </c>
      <c r="B57" s="70"/>
      <c r="C57" s="70"/>
      <c r="D57" s="70"/>
      <c r="E57" s="70"/>
      <c r="F57" s="72" t="s">
        <v>153</v>
      </c>
      <c r="G57" s="70"/>
      <c r="H57" s="71"/>
      <c r="I57" s="70"/>
      <c r="J57" s="71"/>
    </row>
    <row r="58" spans="1:10" x14ac:dyDescent="0.2">
      <c r="A58" s="69" t="s">
        <v>154</v>
      </c>
      <c r="B58" s="70"/>
      <c r="C58" s="70">
        <f>SUM(B59:B64)</f>
        <v>0</v>
      </c>
      <c r="D58" s="70"/>
      <c r="E58" s="70">
        <f>SUM(D59:D64)</f>
        <v>0</v>
      </c>
      <c r="F58" s="69" t="s">
        <v>155</v>
      </c>
      <c r="G58" s="70"/>
      <c r="H58" s="71">
        <f>SUM(G59:G60)</f>
        <v>0</v>
      </c>
      <c r="I58" s="70"/>
      <c r="J58" s="71">
        <f>SUM(I59:I60)</f>
        <v>-449262.23</v>
      </c>
    </row>
    <row r="59" spans="1:10" x14ac:dyDescent="0.2">
      <c r="A59" s="72" t="s">
        <v>156</v>
      </c>
      <c r="B59" s="70"/>
      <c r="C59" s="70"/>
      <c r="D59" s="70"/>
      <c r="E59" s="70"/>
      <c r="F59" s="72" t="s">
        <v>157</v>
      </c>
      <c r="G59" s="70"/>
      <c r="H59" s="71"/>
      <c r="I59" s="70">
        <v>-449262.23</v>
      </c>
      <c r="J59" s="71"/>
    </row>
    <row r="60" spans="1:10" x14ac:dyDescent="0.2">
      <c r="A60" s="72" t="s">
        <v>169</v>
      </c>
      <c r="B60" s="70"/>
      <c r="C60" s="70"/>
      <c r="D60" s="70"/>
      <c r="E60" s="70"/>
      <c r="F60" s="72" t="s">
        <v>159</v>
      </c>
      <c r="G60" s="70"/>
      <c r="H60" s="71"/>
      <c r="I60" s="70"/>
      <c r="J60" s="71"/>
    </row>
    <row r="61" spans="1:10" x14ac:dyDescent="0.2">
      <c r="A61" s="72" t="s">
        <v>158</v>
      </c>
      <c r="B61" s="79"/>
      <c r="C61" s="70"/>
      <c r="D61" s="79"/>
      <c r="E61" s="70"/>
      <c r="F61" s="60"/>
      <c r="H61" s="71"/>
      <c r="J61" s="71"/>
    </row>
    <row r="62" spans="1:10" x14ac:dyDescent="0.2">
      <c r="A62" s="72" t="s">
        <v>160</v>
      </c>
      <c r="B62" s="70"/>
      <c r="C62" s="70"/>
      <c r="D62" s="70"/>
      <c r="E62" s="70"/>
      <c r="F62" s="72"/>
      <c r="G62" s="70"/>
      <c r="H62" s="71"/>
      <c r="I62" s="70"/>
      <c r="J62" s="71"/>
    </row>
    <row r="63" spans="1:10" x14ac:dyDescent="0.2">
      <c r="A63" s="72" t="s">
        <v>161</v>
      </c>
      <c r="B63" s="70"/>
      <c r="C63" s="70"/>
      <c r="D63" s="70"/>
      <c r="E63" s="70"/>
      <c r="F63" s="72"/>
      <c r="G63" s="70"/>
      <c r="H63" s="71"/>
      <c r="I63" s="70"/>
      <c r="J63" s="71"/>
    </row>
    <row r="64" spans="1:10" x14ac:dyDescent="0.2">
      <c r="A64" s="72" t="s">
        <v>162</v>
      </c>
      <c r="B64" s="70"/>
      <c r="C64" s="70"/>
      <c r="D64" s="70"/>
      <c r="E64" s="70"/>
      <c r="F64" s="72"/>
      <c r="G64" s="70"/>
      <c r="H64" s="71"/>
      <c r="I64" s="70"/>
      <c r="J64" s="71"/>
    </row>
    <row r="65" spans="1:12" x14ac:dyDescent="0.2">
      <c r="A65" s="69" t="s">
        <v>115</v>
      </c>
      <c r="B65" s="70"/>
      <c r="C65" s="70">
        <f>B66</f>
        <v>0</v>
      </c>
      <c r="D65" s="70"/>
      <c r="E65" s="70">
        <f>D66</f>
        <v>0</v>
      </c>
      <c r="F65" s="72"/>
      <c r="G65" s="70"/>
      <c r="H65" s="71"/>
      <c r="I65" s="70"/>
      <c r="J65" s="71"/>
    </row>
    <row r="66" spans="1:12" x14ac:dyDescent="0.2">
      <c r="A66" s="72" t="s">
        <v>163</v>
      </c>
      <c r="B66" s="70"/>
      <c r="C66" s="70"/>
      <c r="D66" s="70"/>
      <c r="E66" s="70"/>
      <c r="F66" s="72"/>
      <c r="G66" s="70"/>
      <c r="H66" s="71"/>
      <c r="I66" s="70"/>
      <c r="J66" s="71"/>
    </row>
    <row r="67" spans="1:12" x14ac:dyDescent="0.2">
      <c r="A67" s="83" t="s">
        <v>164</v>
      </c>
      <c r="B67" s="84"/>
      <c r="C67" s="85">
        <f>SUM(B45:B66)</f>
        <v>0</v>
      </c>
      <c r="D67" s="85"/>
      <c r="E67" s="85">
        <f>SUM(D45:D66)</f>
        <v>0</v>
      </c>
      <c r="F67" s="83" t="s">
        <v>165</v>
      </c>
      <c r="G67" s="86"/>
      <c r="H67" s="86">
        <f>SUM(G45:G60)</f>
        <v>0</v>
      </c>
      <c r="I67" s="86"/>
      <c r="J67" s="86">
        <f>SUM(I45:I60)</f>
        <v>-369262.23</v>
      </c>
    </row>
    <row r="68" spans="1:12" x14ac:dyDescent="0.2">
      <c r="A68" s="87" t="s">
        <v>166</v>
      </c>
      <c r="B68" s="88"/>
      <c r="C68" s="85">
        <f>SUM(B6:B66)</f>
        <v>0</v>
      </c>
      <c r="D68" s="85"/>
      <c r="E68" s="85">
        <f>SUM(D6:D66)</f>
        <v>83814.94</v>
      </c>
      <c r="F68" s="83" t="s">
        <v>167</v>
      </c>
      <c r="G68" s="86"/>
      <c r="H68" s="86">
        <f>SUM(G8:G60)</f>
        <v>0</v>
      </c>
      <c r="I68" s="86"/>
      <c r="J68" s="86">
        <f>SUM(I8:I60)</f>
        <v>83814.939999999944</v>
      </c>
      <c r="L68" s="63"/>
    </row>
    <row r="70" spans="1:12" x14ac:dyDescent="0.2">
      <c r="A70" s="89"/>
      <c r="B70" s="89"/>
      <c r="C70" s="89"/>
      <c r="D70" s="89"/>
      <c r="E70" s="89"/>
      <c r="F70" s="89"/>
      <c r="G70" s="89"/>
      <c r="H70" s="90"/>
      <c r="I70" s="89"/>
      <c r="J70" s="90"/>
    </row>
    <row r="71" spans="1:12" x14ac:dyDescent="0.2">
      <c r="A71" s="89"/>
      <c r="B71" s="89"/>
      <c r="C71" s="89"/>
      <c r="D71" s="89"/>
      <c r="E71" s="89"/>
      <c r="F71" s="90"/>
      <c r="G71" s="89"/>
      <c r="H71" s="89"/>
      <c r="I71" s="89"/>
      <c r="J71" s="89"/>
    </row>
  </sheetData>
  <mergeCells count="8">
    <mergeCell ref="B5:C5"/>
    <mergeCell ref="I5:J5"/>
    <mergeCell ref="A1:J1"/>
    <mergeCell ref="A2:J2"/>
    <mergeCell ref="A3:J3"/>
    <mergeCell ref="D5:E5"/>
    <mergeCell ref="G5:H5"/>
    <mergeCell ref="A4:J4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GEL.TABLOSU </vt:lpstr>
      <vt:lpstr>GEL.TABL.GEÇM.-CARİ DÖNEM</vt:lpstr>
      <vt:lpstr>BİLANÇO 1415 2.DÖN 1 ve 2 ay</vt:lpstr>
      <vt:lpstr>BİLANÇO </vt:lpstr>
      <vt:lpstr>'GEL.TABLOSU '!Yazdırma_Alanı</vt:lpstr>
    </vt:vector>
  </TitlesOfParts>
  <Company>Uğur Dershaneleri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Ubit</dc:creator>
  <cp:lastModifiedBy>Uğur</cp:lastModifiedBy>
  <cp:lastPrinted>2021-06-08T09:29:54Z</cp:lastPrinted>
  <dcterms:created xsi:type="dcterms:W3CDTF">2012-12-11T12:36:05Z</dcterms:created>
  <dcterms:modified xsi:type="dcterms:W3CDTF">2021-06-08T09:29:58Z</dcterms:modified>
</cp:coreProperties>
</file>